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k\Jade\Vorlesungen\2023WS\StatistikB\lecture\P\Data\"/>
    </mc:Choice>
  </mc:AlternateContent>
  <xr:revisionPtr revIDLastSave="0" documentId="13_ncr:1_{9DE8E49D-0420-4C7D-BC6C-DE9E1B02A1DA}" xr6:coauthVersionLast="47" xr6:coauthVersionMax="47" xr10:uidLastSave="{00000000-0000-0000-0000-000000000000}"/>
  <bookViews>
    <workbookView xWindow="4060" yWindow="330" windowWidth="14400" windowHeight="9840" xr2:uid="{838BC936-6545-43AB-8110-8281B1D44A7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26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E4" i="1"/>
  <c r="D25" i="1"/>
  <c r="D24" i="1"/>
  <c r="E23" i="1"/>
  <c r="E22" i="1"/>
  <c r="D23" i="1"/>
  <c r="D22" i="1"/>
  <c r="E21" i="1"/>
  <c r="D21" i="1"/>
  <c r="E13" i="1"/>
  <c r="E20" i="1"/>
  <c r="D20" i="1"/>
  <c r="E12" i="1"/>
  <c r="E11" i="1"/>
  <c r="E10" i="1"/>
  <c r="E9" i="1"/>
  <c r="E8" i="1"/>
  <c r="E7" i="1"/>
  <c r="E6" i="1"/>
  <c r="E5" i="1"/>
  <c r="D19" i="1"/>
  <c r="D12" i="1"/>
  <c r="D11" i="1"/>
  <c r="D10" i="1"/>
  <c r="D9" i="1"/>
  <c r="D8" i="1"/>
  <c r="D7" i="1"/>
  <c r="D6" i="1"/>
  <c r="D5" i="1"/>
  <c r="D4" i="1"/>
  <c r="D18" i="1"/>
  <c r="B17" i="1"/>
  <c r="B16" i="1"/>
  <c r="E17" i="1"/>
  <c r="D17" i="1"/>
  <c r="B15" i="1"/>
  <c r="C11" i="1"/>
  <c r="C10" i="1"/>
  <c r="C9" i="1"/>
  <c r="C8" i="1"/>
  <c r="C7" i="1"/>
  <c r="C6" i="1"/>
  <c r="C5" i="1"/>
  <c r="C4" i="1"/>
  <c r="E16" i="1"/>
  <c r="D16" i="1"/>
  <c r="B14" i="1"/>
  <c r="B12" i="1"/>
  <c r="E15" i="1"/>
  <c r="B11" i="1"/>
  <c r="E14" i="1"/>
  <c r="D14" i="1"/>
  <c r="A5" i="1"/>
  <c r="A6" i="1" s="1"/>
  <c r="A7" i="1" s="1"/>
  <c r="A8" i="1" s="1"/>
  <c r="A9" i="1" s="1"/>
  <c r="A10" i="1" s="1"/>
  <c r="B13" i="1" l="1"/>
  <c r="D15" i="1" s="1"/>
</calcChain>
</file>

<file path=xl/sharedStrings.xml><?xml version="1.0" encoding="utf-8"?>
<sst xmlns="http://schemas.openxmlformats.org/spreadsheetml/2006/main" count="33" uniqueCount="27">
  <si>
    <t>No</t>
  </si>
  <si>
    <t>height [cm]</t>
  </si>
  <si>
    <t>Median</t>
  </si>
  <si>
    <t>sum</t>
  </si>
  <si>
    <t>A-Mean</t>
  </si>
  <si>
    <t>product</t>
  </si>
  <si>
    <t>G-Mean</t>
  </si>
  <si>
    <t>1/x</t>
  </si>
  <si>
    <t>H-Mean</t>
  </si>
  <si>
    <t>Range</t>
  </si>
  <si>
    <t>max</t>
  </si>
  <si>
    <t>min</t>
  </si>
  <si>
    <t>MAD</t>
  </si>
  <si>
    <t>|x1-xbar|</t>
  </si>
  <si>
    <t>(x1-xbar)^2</t>
  </si>
  <si>
    <t>Biased.Variance</t>
  </si>
  <si>
    <t>N-Biased.Variance</t>
  </si>
  <si>
    <t>cm</t>
  </si>
  <si>
    <t>cm^2</t>
  </si>
  <si>
    <t>Stdv-biased</t>
  </si>
  <si>
    <t>Stdv-nbiased</t>
  </si>
  <si>
    <t>Coef. of Var. Biased</t>
  </si>
  <si>
    <t>Coef. of Var. NBiased</t>
  </si>
  <si>
    <t>(x1-xbar)^3</t>
  </si>
  <si>
    <t>(x1-xbar)^4</t>
  </si>
  <si>
    <t>Skewness</t>
  </si>
  <si>
    <t>Kurtosis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</si>
</sst>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F5FF-B4F4-495F-B603-901140E854C6}">
  <dimension ref="A3:G27"/>
  <sheetViews>
    <sheetView tabSelected="1" workbookViewId="0">
      <selection activeCell="G13" sqref="G13"/>
    </sheetView>
  </sheetViews>
  <sheetFormatPr baseColWidth="10" defaultRowHeight="14.5" x14ac:dyDescent="0.35"/>
  <cols>
    <col min="2" max="2" width="11.81640625" bestFit="1" customWidth="1"/>
  </cols>
  <sheetData>
    <row r="3" spans="1:7" x14ac:dyDescent="0.35">
      <c r="A3" t="s">
        <v>0</v>
      </c>
      <c r="B3" t="s">
        <v>1</v>
      </c>
      <c r="C3" t="s">
        <v>7</v>
      </c>
      <c r="D3" t="s">
        <v>13</v>
      </c>
      <c r="E3" t="s">
        <v>14</v>
      </c>
      <c r="F3" t="s">
        <v>23</v>
      </c>
      <c r="G3" t="s">
        <v>24</v>
      </c>
    </row>
    <row r="4" spans="1:7" x14ac:dyDescent="0.35">
      <c r="A4">
        <v>1</v>
      </c>
      <c r="B4">
        <v>172</v>
      </c>
      <c r="C4">
        <f>1/B4</f>
        <v>5.8139534883720929E-3</v>
      </c>
      <c r="D4">
        <f>ABS(B4-$D$15)</f>
        <v>8.7142857142857224</v>
      </c>
      <c r="E4">
        <f>(B4-$D$15)^2</f>
        <v>75.938775510204223</v>
      </c>
      <c r="F4">
        <f>(B4-$D$15)^3</f>
        <v>-661.75218658892311</v>
      </c>
      <c r="G4">
        <f>(B4-$D$15)^4</f>
        <v>5766.6976259891926</v>
      </c>
    </row>
    <row r="5" spans="1:7" x14ac:dyDescent="0.35">
      <c r="A5">
        <f>1+A4</f>
        <v>2</v>
      </c>
      <c r="B5">
        <v>175</v>
      </c>
      <c r="C5">
        <f t="shared" ref="C5:C10" si="0">1/B5</f>
        <v>5.7142857142857143E-3</v>
      </c>
      <c r="D5">
        <f t="shared" ref="D5:D10" si="1">ABS(B5-$D$15)</f>
        <v>5.7142857142857224</v>
      </c>
      <c r="E5">
        <f t="shared" ref="E5:E10" si="2">(B5-$D$15)^2</f>
        <v>32.653061224489889</v>
      </c>
      <c r="F5">
        <f t="shared" ref="F5:F10" si="3">(B5-$D$15)^3</f>
        <v>-186.58892128279962</v>
      </c>
      <c r="G5">
        <f t="shared" ref="G5:G10" si="4">(B5-$D$15)^4</f>
        <v>1066.222407330285</v>
      </c>
    </row>
    <row r="6" spans="1:7" x14ac:dyDescent="0.35">
      <c r="A6">
        <f t="shared" ref="A6:A10" si="5">1+A5</f>
        <v>3</v>
      </c>
      <c r="B6">
        <v>178</v>
      </c>
      <c r="C6">
        <f t="shared" si="0"/>
        <v>5.6179775280898875E-3</v>
      </c>
      <c r="D6">
        <f t="shared" si="1"/>
        <v>2.7142857142857224</v>
      </c>
      <c r="E6">
        <f t="shared" si="2"/>
        <v>7.3673469387755546</v>
      </c>
      <c r="F6">
        <f t="shared" si="3"/>
        <v>-19.997084548105136</v>
      </c>
      <c r="G6">
        <f t="shared" si="4"/>
        <v>54.277800916285535</v>
      </c>
    </row>
    <row r="7" spans="1:7" x14ac:dyDescent="0.35">
      <c r="A7">
        <f t="shared" si="5"/>
        <v>4</v>
      </c>
      <c r="B7">
        <v>178</v>
      </c>
      <c r="C7">
        <f t="shared" si="0"/>
        <v>5.6179775280898875E-3</v>
      </c>
      <c r="D7">
        <f t="shared" si="1"/>
        <v>2.7142857142857224</v>
      </c>
      <c r="E7">
        <f t="shared" si="2"/>
        <v>7.3673469387755546</v>
      </c>
      <c r="F7">
        <f t="shared" si="3"/>
        <v>-19.997084548105136</v>
      </c>
      <c r="G7">
        <f t="shared" si="4"/>
        <v>54.277800916285535</v>
      </c>
    </row>
    <row r="8" spans="1:7" x14ac:dyDescent="0.35">
      <c r="A8">
        <f t="shared" si="5"/>
        <v>5</v>
      </c>
      <c r="B8">
        <v>185</v>
      </c>
      <c r="C8">
        <f t="shared" si="0"/>
        <v>5.4054054054054057E-3</v>
      </c>
      <c r="D8">
        <f t="shared" si="1"/>
        <v>4.2857142857142776</v>
      </c>
      <c r="E8">
        <f t="shared" si="2"/>
        <v>18.367346938775441</v>
      </c>
      <c r="F8">
        <f t="shared" si="3"/>
        <v>78.717201166180317</v>
      </c>
      <c r="G8">
        <f t="shared" si="4"/>
        <v>337.35943356934354</v>
      </c>
    </row>
    <row r="9" spans="1:7" x14ac:dyDescent="0.35">
      <c r="A9">
        <f t="shared" si="5"/>
        <v>6</v>
      </c>
      <c r="B9">
        <v>187</v>
      </c>
      <c r="C9">
        <f t="shared" si="0"/>
        <v>5.3475935828877002E-3</v>
      </c>
      <c r="D9">
        <f t="shared" si="1"/>
        <v>6.2857142857142776</v>
      </c>
      <c r="E9">
        <f t="shared" si="2"/>
        <v>39.510204081632551</v>
      </c>
      <c r="F9">
        <f t="shared" si="3"/>
        <v>248.34985422740428</v>
      </c>
      <c r="G9">
        <f t="shared" si="4"/>
        <v>1561.0562265722535</v>
      </c>
    </row>
    <row r="10" spans="1:7" x14ac:dyDescent="0.35">
      <c r="A10">
        <f t="shared" si="5"/>
        <v>7</v>
      </c>
      <c r="B10">
        <v>190</v>
      </c>
      <c r="C10">
        <f t="shared" si="0"/>
        <v>5.263157894736842E-3</v>
      </c>
      <c r="D10">
        <f t="shared" si="1"/>
        <v>9.2857142857142776</v>
      </c>
      <c r="E10">
        <f t="shared" si="2"/>
        <v>86.224489795918217</v>
      </c>
      <c r="F10">
        <f t="shared" si="3"/>
        <v>800.65597667638269</v>
      </c>
      <c r="G10">
        <f t="shared" si="4"/>
        <v>7434.6626405664047</v>
      </c>
    </row>
    <row r="11" spans="1:7" x14ac:dyDescent="0.35">
      <c r="A11" t="s">
        <v>3</v>
      </c>
      <c r="B11">
        <f>SUM(B4:B10)</f>
        <v>1265</v>
      </c>
      <c r="C11">
        <f>SUM(C4:C10)</f>
        <v>3.8780351141867529E-2</v>
      </c>
      <c r="D11">
        <f>SUM(D4:D10)</f>
        <v>39.714285714285722</v>
      </c>
      <c r="E11">
        <f>SUM(E4:E10)</f>
        <v>267.42857142857139</v>
      </c>
      <c r="F11">
        <f>SUM(F4:F10)</f>
        <v>239.38775510203436</v>
      </c>
      <c r="G11">
        <f>SUM(G4:G10)</f>
        <v>16274.553935860051</v>
      </c>
    </row>
    <row r="12" spans="1:7" x14ac:dyDescent="0.35">
      <c r="A12" t="s">
        <v>5</v>
      </c>
      <c r="B12">
        <f>PRODUCT(B4:B10)</f>
        <v>6268641537620000</v>
      </c>
      <c r="D12">
        <f>D11/A10</f>
        <v>5.6734693877551035</v>
      </c>
      <c r="E12">
        <f>E11/A10</f>
        <v>38.204081632653057</v>
      </c>
      <c r="F12">
        <f>F11/A10</f>
        <v>34.19825072886205</v>
      </c>
      <c r="G12">
        <f>G11/A10</f>
        <v>2324.9362765514356</v>
      </c>
    </row>
    <row r="13" spans="1:7" x14ac:dyDescent="0.35">
      <c r="B13">
        <f>B11/A10</f>
        <v>180.71428571428572</v>
      </c>
      <c r="E13">
        <f>E11/(A10-1)</f>
        <v>44.571428571428562</v>
      </c>
      <c r="F13">
        <f>F12/D23^3</f>
        <v>0.11492620368939728</v>
      </c>
      <c r="G13">
        <f>G12/D23^4</f>
        <v>1.1703019965382597</v>
      </c>
    </row>
    <row r="14" spans="1:7" x14ac:dyDescent="0.35">
      <c r="B14">
        <f>B12^(1/A10)</f>
        <v>180.60886454373167</v>
      </c>
      <c r="C14" t="s">
        <v>2</v>
      </c>
      <c r="D14">
        <f>B7</f>
        <v>178</v>
      </c>
      <c r="E14">
        <f>MEDIAN(B4:B10)</f>
        <v>178</v>
      </c>
      <c r="F14" t="s">
        <v>17</v>
      </c>
    </row>
    <row r="15" spans="1:7" x14ac:dyDescent="0.35">
      <c r="B15">
        <f>A10/C11</f>
        <v>180.50378075207144</v>
      </c>
      <c r="C15" t="s">
        <v>4</v>
      </c>
      <c r="D15">
        <f>B13</f>
        <v>180.71428571428572</v>
      </c>
      <c r="E15">
        <f>AVERAGE(B4:B10)</f>
        <v>180.71428571428572</v>
      </c>
      <c r="F15" t="s">
        <v>17</v>
      </c>
    </row>
    <row r="16" spans="1:7" x14ac:dyDescent="0.35">
      <c r="A16" t="s">
        <v>10</v>
      </c>
      <c r="B16">
        <f>MAX(B4:B10)</f>
        <v>190</v>
      </c>
      <c r="C16" t="s">
        <v>6</v>
      </c>
      <c r="D16">
        <f>B14</f>
        <v>180.60886454373167</v>
      </c>
      <c r="E16">
        <f>GEOMEAN(B4:B10)</f>
        <v>180.60886454373181</v>
      </c>
      <c r="F16" t="s">
        <v>17</v>
      </c>
    </row>
    <row r="17" spans="1:6" x14ac:dyDescent="0.35">
      <c r="A17" t="s">
        <v>11</v>
      </c>
      <c r="B17">
        <f>MIN(B4:B10)</f>
        <v>172</v>
      </c>
      <c r="C17" t="s">
        <v>8</v>
      </c>
      <c r="D17">
        <f>B15</f>
        <v>180.50378075207144</v>
      </c>
      <c r="E17">
        <f>HARMEAN(B4:B10)</f>
        <v>180.50378075207144</v>
      </c>
      <c r="F17" t="s">
        <v>17</v>
      </c>
    </row>
    <row r="18" spans="1:6" x14ac:dyDescent="0.35">
      <c r="C18" t="s">
        <v>9</v>
      </c>
      <c r="D18">
        <f>ABS(B16-B17)</f>
        <v>18</v>
      </c>
      <c r="F18" t="s">
        <v>17</v>
      </c>
    </row>
    <row r="19" spans="1:6" x14ac:dyDescent="0.35">
      <c r="C19" t="s">
        <v>12</v>
      </c>
      <c r="D19">
        <f>D12</f>
        <v>5.6734693877551035</v>
      </c>
      <c r="F19" t="s">
        <v>17</v>
      </c>
    </row>
    <row r="20" spans="1:6" x14ac:dyDescent="0.35">
      <c r="C20" t="s">
        <v>15</v>
      </c>
      <c r="D20">
        <f>E12</f>
        <v>38.204081632653057</v>
      </c>
      <c r="E20">
        <f>_xlfn.VAR.P(B4:B10)</f>
        <v>38.204081632653057</v>
      </c>
      <c r="F20" t="s">
        <v>18</v>
      </c>
    </row>
    <row r="21" spans="1:6" x14ac:dyDescent="0.35">
      <c r="C21" t="s">
        <v>16</v>
      </c>
      <c r="D21">
        <f>E13</f>
        <v>44.571428571428562</v>
      </c>
      <c r="E21">
        <f>_xlfn.VAR.S(B4:B10)</f>
        <v>44.571428571428562</v>
      </c>
      <c r="F21" t="s">
        <v>18</v>
      </c>
    </row>
    <row r="22" spans="1:6" x14ac:dyDescent="0.35">
      <c r="C22" t="s">
        <v>19</v>
      </c>
      <c r="D22">
        <f>SQRT(D20)</f>
        <v>6.180945043652553</v>
      </c>
      <c r="E22">
        <f>_xlfn.STDEV.P(B4:B10)</f>
        <v>6.180945043652553</v>
      </c>
    </row>
    <row r="23" spans="1:6" x14ac:dyDescent="0.35">
      <c r="C23" t="s">
        <v>20</v>
      </c>
      <c r="D23">
        <f>SQRT(D21)</f>
        <v>6.6761836831702412</v>
      </c>
      <c r="E23">
        <f>_xlfn.STDEV.S(B4:B10)</f>
        <v>6.6761836831702412</v>
      </c>
    </row>
    <row r="24" spans="1:6" x14ac:dyDescent="0.35">
      <c r="C24" t="s">
        <v>21</v>
      </c>
      <c r="D24">
        <f>D22/D15</f>
        <v>3.420285794906551E-2</v>
      </c>
    </row>
    <row r="25" spans="1:6" x14ac:dyDescent="0.35">
      <c r="C25" t="s">
        <v>22</v>
      </c>
      <c r="D25">
        <f>D23/D15</f>
        <v>3.6943308918728608E-2</v>
      </c>
    </row>
    <row r="26" spans="1:6" x14ac:dyDescent="0.35">
      <c r="C26" t="s">
        <v>25</v>
      </c>
      <c r="D26">
        <f>F13</f>
        <v>0.11492620368939728</v>
      </c>
    </row>
    <row r="27" spans="1:6" x14ac:dyDescent="0.35">
      <c r="C27" t="s">
        <v>26</v>
      </c>
      <c r="D27">
        <f>G13</f>
        <v>1.1703019965382597</v>
      </c>
    </row>
  </sheetData>
  <sortState xmlns:xlrd2="http://schemas.microsoft.com/office/spreadsheetml/2017/richdata2" ref="A4:B10">
    <sortCondition ref="B4:B10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Köster</dc:creator>
  <cp:lastModifiedBy>Bernhard Köster</cp:lastModifiedBy>
  <dcterms:created xsi:type="dcterms:W3CDTF">2023-10-02T08:27:10Z</dcterms:created>
  <dcterms:modified xsi:type="dcterms:W3CDTF">2023-10-02T09:58:40Z</dcterms:modified>
</cp:coreProperties>
</file>