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3WS\StatistikB\lecture\P\"/>
    </mc:Choice>
  </mc:AlternateContent>
  <xr:revisionPtr revIDLastSave="0" documentId="13_ncr:1_{0C716694-07A9-4558-AE86-F36A20B45267}" xr6:coauthVersionLast="47" xr6:coauthVersionMax="47" xr10:uidLastSave="{00000000-0000-0000-0000-000000000000}"/>
  <bookViews>
    <workbookView xWindow="4905" yWindow="1230" windowWidth="22365" windowHeight="12705" activeTab="1" xr2:uid="{75B50D46-8E64-4519-84E2-5B6AA640A8EE}"/>
  </bookViews>
  <sheets>
    <sheet name="Tabelle1" sheetId="1" r:id="rId1"/>
    <sheet name="Tabelle2" sheetId="2" r:id="rId2"/>
    <sheet name="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B17" i="3"/>
  <c r="B16" i="3"/>
  <c r="D15" i="3"/>
  <c r="C15" i="3"/>
  <c r="E15" i="3"/>
  <c r="B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E3" i="3"/>
  <c r="D3" i="3"/>
  <c r="B13" i="1"/>
  <c r="B12" i="1"/>
  <c r="B11" i="1"/>
  <c r="B10" i="1"/>
  <c r="B8" i="1"/>
  <c r="B7" i="1"/>
  <c r="B6" i="1"/>
  <c r="B5" i="1"/>
  <c r="J8" i="2"/>
  <c r="I8" i="2"/>
  <c r="H8" i="2"/>
  <c r="G8" i="2"/>
  <c r="G2" i="2" a="1"/>
  <c r="G2" i="2" s="1"/>
  <c r="B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<sst xmlns="http://schemas.openxmlformats.org/spreadsheetml/2006/main" count="51" uniqueCount="44">
  <si>
    <t>x1</t>
  </si>
  <si>
    <t>x2</t>
  </si>
  <si>
    <t>x3</t>
  </si>
  <si>
    <t>y</t>
  </si>
  <si>
    <t>A</t>
  </si>
  <si>
    <t>B</t>
  </si>
  <si>
    <t>C</t>
  </si>
  <si>
    <t>D</t>
  </si>
  <si>
    <t>E</t>
  </si>
  <si>
    <t>F</t>
  </si>
  <si>
    <t>G</t>
  </si>
  <si>
    <t>H</t>
  </si>
  <si>
    <t>beta3</t>
  </si>
  <si>
    <t>beta0</t>
  </si>
  <si>
    <t>beta1</t>
  </si>
  <si>
    <t>beta2</t>
  </si>
  <si>
    <t>t3</t>
  </si>
  <si>
    <t>t2</t>
  </si>
  <si>
    <t>t1</t>
  </si>
  <si>
    <t>t0</t>
  </si>
  <si>
    <t>b</t>
  </si>
  <si>
    <t>a</t>
  </si>
  <si>
    <t>average rental</t>
  </si>
  <si>
    <t>y(x=100)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</si>
  <si>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</si>
  <si>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</si>
  <si>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</si>
  <si>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</si>
  <si>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</si>
  <si>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</si>
  <si>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</si>
  <si>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</si>
  <si>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</si>
  <si>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</si>
  <si>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</si>
  <si>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Jan</t>
  </si>
  <si>
    <t>Output</t>
  </si>
  <si>
    <t>Costs</t>
  </si>
  <si>
    <t>x</t>
  </si>
  <si>
    <t>xy</t>
  </si>
  <si>
    <t>x^2</t>
  </si>
  <si>
    <t>sum</t>
  </si>
  <si>
    <t>Number</t>
  </si>
  <si>
    <t>c(y=1100)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</si>
</sst>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8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left" wrapText="1" readingOrder="1"/>
    </xf>
    <xf numFmtId="0" fontId="1" fillId="0" borderId="1" xfId="0" applyFont="1" applyBorder="1" applyAlignment="1">
      <alignment horizontal="center" wrapText="1" readingOrder="1"/>
    </xf>
    <xf numFmtId="0" fontId="2" fillId="0" borderId="1" xfId="0" applyFont="1" applyBorder="1" applyAlignment="1">
      <alignment horizontal="right" wrapText="1" readingOrder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'2'!$C$2</c:f>
              <c:strCache>
                <c:ptCount val="1"/>
                <c:pt idx="0">
                  <c:v>Costs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6921916010498688E-2"/>
                  <c:y val="-0.246841644794400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'2'!$B$3:$B$14</c:f>
              <c:numCache>
                <c:formatCode>General</c:formatCode>
                <c:ptCount val="12"/>
                <c:pt idx="0">
                  <c:v>600</c:v>
                </c:pt>
                <c:pt idx="1">
                  <c:v>680</c:v>
                </c:pt>
                <c:pt idx="2">
                  <c:v>720</c:v>
                </c:pt>
                <c:pt idx="3">
                  <c:v>1010</c:v>
                </c:pt>
                <c:pt idx="4">
                  <c:v>900</c:v>
                </c:pt>
                <c:pt idx="5">
                  <c:v>990</c:v>
                </c:pt>
                <c:pt idx="6">
                  <c:v>1270</c:v>
                </c:pt>
                <c:pt idx="7">
                  <c:v>1440</c:v>
                </c:pt>
                <c:pt idx="8">
                  <c:v>1380</c:v>
                </c:pt>
                <c:pt idx="9">
                  <c:v>1010</c:v>
                </c:pt>
                <c:pt idx="10">
                  <c:v>830</c:v>
                </c:pt>
                <c:pt idx="11">
                  <c:v>1070</c:v>
                </c:pt>
              </c:numCache>
            </c:numRef>
          </c:xVal>
          <c:yVal>
            <c:numRef>
              <c:f>'2'!$C$3:$C$14</c:f>
              <c:numCache>
                <c:formatCode>General</c:formatCode>
                <c:ptCount val="12"/>
                <c:pt idx="0">
                  <c:v>6500</c:v>
                </c:pt>
                <c:pt idx="1">
                  <c:v>8200</c:v>
                </c:pt>
                <c:pt idx="2">
                  <c:v>7300</c:v>
                </c:pt>
                <c:pt idx="3">
                  <c:v>8900</c:v>
                </c:pt>
                <c:pt idx="4">
                  <c:v>9900</c:v>
                </c:pt>
                <c:pt idx="5">
                  <c:v>10000</c:v>
                </c:pt>
                <c:pt idx="6">
                  <c:v>10300</c:v>
                </c:pt>
                <c:pt idx="7">
                  <c:v>12500</c:v>
                </c:pt>
                <c:pt idx="8">
                  <c:v>11500</c:v>
                </c:pt>
                <c:pt idx="9">
                  <c:v>9200</c:v>
                </c:pt>
                <c:pt idx="10">
                  <c:v>8200</c:v>
                </c:pt>
                <c:pt idx="11">
                  <c:v>930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43-4B44-BB17-A5D1C82F6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2807775"/>
        <c:axId val="1982814847"/>
      </c:scatterChart>
      <c:valAx>
        <c:axId val="19828077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82814847"/>
        <c:crosses val="autoZero"/>
        <c:crossBetween val="midCat"/>
      </c:valAx>
      <c:valAx>
        <c:axId val="1982814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828077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15875</xdr:rowOff>
    </xdr:from>
    <xdr:to>
      <xdr:col>6</xdr:col>
      <xdr:colOff>9525</xdr:colOff>
      <xdr:row>31</xdr:row>
      <xdr:rowOff>92075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1A0A23D-C474-4F2D-801C-97957EB155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6C6F4-F147-47BD-9F4F-8F14CBB88B2D}">
  <dimension ref="A3:B13"/>
  <sheetViews>
    <sheetView topLeftCell="A4" zoomScale="200" zoomScaleNormal="200" workbookViewId="0">
      <selection activeCell="B14" sqref="B14"/>
    </sheetView>
  </sheetViews>
  <sheetFormatPr baseColWidth="10" defaultRowHeight="15" x14ac:dyDescent="0.25"/>
  <sheetData>
    <row r="3" spans="1:2" x14ac:dyDescent="0.25">
      <c r="B3">
        <f>_xlfn.T.INV(0.975,4)</f>
        <v>2.776445105197793</v>
      </c>
    </row>
    <row r="5" spans="1:2" x14ac:dyDescent="0.25">
      <c r="A5" t="s">
        <v>19</v>
      </c>
      <c r="B5">
        <f>10.669/7.579</f>
        <v>1.4077055020451248</v>
      </c>
    </row>
    <row r="6" spans="1:2" x14ac:dyDescent="0.25">
      <c r="A6" t="s">
        <v>18</v>
      </c>
      <c r="B6">
        <f>1.484/0.911</f>
        <v>1.6289791437980241</v>
      </c>
    </row>
    <row r="7" spans="1:2" x14ac:dyDescent="0.25">
      <c r="A7" t="s">
        <v>17</v>
      </c>
      <c r="B7">
        <f>0.718/0.199</f>
        <v>3.608040201005025</v>
      </c>
    </row>
    <row r="8" spans="1:2" x14ac:dyDescent="0.25">
      <c r="A8" t="s">
        <v>16</v>
      </c>
      <c r="B8">
        <f>9.008/4.15</f>
        <v>2.1706024096385539</v>
      </c>
    </row>
    <row r="10" spans="1:2" x14ac:dyDescent="0.25">
      <c r="A10" t="s">
        <v>20</v>
      </c>
      <c r="B10">
        <f>5760/21.9^2</f>
        <v>12.009757928316759</v>
      </c>
    </row>
    <row r="11" spans="1:2" x14ac:dyDescent="0.25">
      <c r="A11" t="s">
        <v>21</v>
      </c>
      <c r="B11">
        <f>1100-B10*80</f>
        <v>139.21936573465928</v>
      </c>
    </row>
    <row r="12" spans="1:2" x14ac:dyDescent="0.25">
      <c r="A12" t="s">
        <v>22</v>
      </c>
      <c r="B12">
        <f>1100/80</f>
        <v>13.75</v>
      </c>
    </row>
    <row r="13" spans="1:2" x14ac:dyDescent="0.25">
      <c r="A13" t="s">
        <v>23</v>
      </c>
      <c r="B13">
        <f>B11+B10*100</f>
        <v>1340.1951585663351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C204-8F36-4B0B-ABE2-CA5E99FB14FA}">
  <dimension ref="A1:J10"/>
  <sheetViews>
    <sheetView tabSelected="1" workbookViewId="0">
      <selection activeCell="G7" sqref="G7:J8"/>
    </sheetView>
  </sheetViews>
  <sheetFormatPr baseColWidth="10" defaultRowHeight="15" x14ac:dyDescent="0.25"/>
  <sheetData>
    <row r="1" spans="1:10" x14ac:dyDescent="0.25">
      <c r="G1" t="s">
        <v>12</v>
      </c>
      <c r="H1" t="s">
        <v>15</v>
      </c>
      <c r="I1" t="s">
        <v>14</v>
      </c>
      <c r="J1" t="s">
        <v>13</v>
      </c>
    </row>
    <row r="2" spans="1:10" ht="23.25" x14ac:dyDescent="0.35">
      <c r="A2" s="1"/>
      <c r="B2" s="2" t="s">
        <v>0</v>
      </c>
      <c r="C2" s="2" t="s">
        <v>1</v>
      </c>
      <c r="D2" s="2" t="s">
        <v>2</v>
      </c>
      <c r="E2" s="2" t="s">
        <v>3</v>
      </c>
      <c r="G2" cm="1">
        <f t="array" ref="G2:J6">LINEST(E3:E10,B3:D10,TRUE,TRUE)</f>
        <v>-2.9976995794543702</v>
      </c>
      <c r="H2">
        <v>0.46057834010280002</v>
      </c>
      <c r="I2">
        <v>0.42592825563423292</v>
      </c>
      <c r="J2">
        <v>7.4176161892095953</v>
      </c>
    </row>
    <row r="3" spans="1:10" ht="23.25" x14ac:dyDescent="0.35">
      <c r="A3" s="2" t="s">
        <v>4</v>
      </c>
      <c r="B3" s="3">
        <v>11</v>
      </c>
      <c r="C3" s="3">
        <v>33</v>
      </c>
      <c r="D3" s="3">
        <v>1</v>
      </c>
      <c r="E3" s="3">
        <v>30</v>
      </c>
      <c r="G3">
        <v>3.4589873904159041</v>
      </c>
      <c r="H3">
        <v>0.23595721983199908</v>
      </c>
      <c r="I3">
        <v>0.70201100085274226</v>
      </c>
      <c r="J3">
        <v>6.3109799153011492</v>
      </c>
    </row>
    <row r="4" spans="1:10" ht="23.25" x14ac:dyDescent="0.35">
      <c r="A4" s="2" t="s">
        <v>5</v>
      </c>
      <c r="B4" s="3">
        <v>8</v>
      </c>
      <c r="C4" s="3">
        <v>30</v>
      </c>
      <c r="D4" s="3">
        <v>0</v>
      </c>
      <c r="E4" s="3">
        <v>27</v>
      </c>
      <c r="G4">
        <v>0.7156703779309006</v>
      </c>
      <c r="H4">
        <v>4.6790363216500737</v>
      </c>
      <c r="I4" t="e">
        <v>#N/A</v>
      </c>
      <c r="J4" t="e">
        <v>#N/A</v>
      </c>
    </row>
    <row r="5" spans="1:10" ht="23.25" x14ac:dyDescent="0.35">
      <c r="A5" s="2" t="s">
        <v>6</v>
      </c>
      <c r="B5" s="3">
        <v>6</v>
      </c>
      <c r="C5" s="3">
        <v>9</v>
      </c>
      <c r="D5" s="3">
        <v>1</v>
      </c>
      <c r="E5" s="3">
        <v>12</v>
      </c>
      <c r="G5">
        <v>3.3560596452473477</v>
      </c>
      <c r="H5">
        <v>4</v>
      </c>
      <c r="I5" t="e">
        <v>#N/A</v>
      </c>
      <c r="J5" t="e">
        <v>#N/A</v>
      </c>
    </row>
    <row r="6" spans="1:10" ht="23.25" x14ac:dyDescent="0.35">
      <c r="A6" s="2" t="s">
        <v>7</v>
      </c>
      <c r="B6" s="3">
        <v>16</v>
      </c>
      <c r="C6" s="3">
        <v>27</v>
      </c>
      <c r="D6" s="3">
        <v>0</v>
      </c>
      <c r="E6" s="3">
        <v>28</v>
      </c>
      <c r="G6">
        <v>220.42647640271738</v>
      </c>
      <c r="H6">
        <v>87.573523597282616</v>
      </c>
      <c r="I6" t="e">
        <v>#N/A</v>
      </c>
      <c r="J6" t="e">
        <v>#N/A</v>
      </c>
    </row>
    <row r="7" spans="1:10" ht="23.25" x14ac:dyDescent="0.35">
      <c r="A7" s="2" t="s">
        <v>8</v>
      </c>
      <c r="B7" s="3">
        <v>13</v>
      </c>
      <c r="C7" s="3">
        <v>42</v>
      </c>
      <c r="D7" s="3">
        <v>1</v>
      </c>
      <c r="E7" s="3">
        <v>25</v>
      </c>
      <c r="G7" t="s">
        <v>16</v>
      </c>
      <c r="H7" t="s">
        <v>17</v>
      </c>
      <c r="I7" t="s">
        <v>18</v>
      </c>
      <c r="J7" t="s">
        <v>19</v>
      </c>
    </row>
    <row r="8" spans="1:10" ht="23.25" x14ac:dyDescent="0.35">
      <c r="A8" s="2" t="s">
        <v>9</v>
      </c>
      <c r="B8" s="3">
        <v>11</v>
      </c>
      <c r="C8" s="3">
        <v>25</v>
      </c>
      <c r="D8" s="3">
        <v>1</v>
      </c>
      <c r="E8" s="3">
        <v>17</v>
      </c>
      <c r="G8">
        <f>G2/G3</f>
        <v>-0.86664079428573193</v>
      </c>
      <c r="H8">
        <f t="shared" ref="H8:J8" si="0">H2/H3</f>
        <v>1.9519569709743596</v>
      </c>
      <c r="I8">
        <f t="shared" si="0"/>
        <v>0.6067258990483797</v>
      </c>
      <c r="J8">
        <f t="shared" si="0"/>
        <v>1.1753509421295059</v>
      </c>
    </row>
    <row r="9" spans="1:10" ht="23.25" x14ac:dyDescent="0.35">
      <c r="A9" s="2" t="s">
        <v>10</v>
      </c>
      <c r="B9" s="3">
        <v>7</v>
      </c>
      <c r="C9" s="3">
        <v>18</v>
      </c>
      <c r="D9" s="3">
        <v>0</v>
      </c>
      <c r="E9" s="3">
        <v>15</v>
      </c>
    </row>
    <row r="10" spans="1:10" ht="23.25" x14ac:dyDescent="0.35">
      <c r="A10" s="2" t="s">
        <v>11</v>
      </c>
      <c r="B10" s="3">
        <v>10</v>
      </c>
      <c r="C10" s="3">
        <v>26</v>
      </c>
      <c r="D10" s="3">
        <v>1</v>
      </c>
      <c r="E10" s="3">
        <v>22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ECCF4-4A4E-4005-AAD2-38FFE008F0D6}">
  <dimension ref="A1:E17"/>
  <sheetViews>
    <sheetView topLeftCell="A13" zoomScale="150" zoomScaleNormal="150" workbookViewId="0">
      <selection activeCell="D16" sqref="D16"/>
    </sheetView>
  </sheetViews>
  <sheetFormatPr baseColWidth="10" defaultRowHeight="15" x14ac:dyDescent="0.25"/>
  <sheetData>
    <row r="1" spans="1:5" x14ac:dyDescent="0.25">
      <c r="A1" t="s">
        <v>42</v>
      </c>
      <c r="B1" t="s">
        <v>38</v>
      </c>
      <c r="C1" t="s">
        <v>3</v>
      </c>
    </row>
    <row r="2" spans="1:5" x14ac:dyDescent="0.25">
      <c r="A2">
        <v>12</v>
      </c>
      <c r="B2" t="s">
        <v>36</v>
      </c>
      <c r="C2" t="s">
        <v>37</v>
      </c>
      <c r="D2" t="s">
        <v>39</v>
      </c>
      <c r="E2" t="s">
        <v>40</v>
      </c>
    </row>
    <row r="3" spans="1:5" x14ac:dyDescent="0.25">
      <c r="A3" t="s">
        <v>35</v>
      </c>
      <c r="B3">
        <v>600</v>
      </c>
      <c r="C3">
        <v>6500</v>
      </c>
      <c r="D3">
        <f>B3*C3</f>
        <v>3900000</v>
      </c>
      <c r="E3">
        <f>B3^2</f>
        <v>360000</v>
      </c>
    </row>
    <row r="4" spans="1:5" x14ac:dyDescent="0.25">
      <c r="A4" t="s">
        <v>24</v>
      </c>
      <c r="B4">
        <v>680</v>
      </c>
      <c r="C4">
        <v>8200</v>
      </c>
      <c r="D4">
        <f t="shared" ref="D4:D14" si="0">B4*C4</f>
        <v>5576000</v>
      </c>
      <c r="E4">
        <f t="shared" ref="E4:E14" si="1">B4^2</f>
        <v>462400</v>
      </c>
    </row>
    <row r="5" spans="1:5" x14ac:dyDescent="0.25">
      <c r="A5" t="s">
        <v>25</v>
      </c>
      <c r="B5">
        <v>720</v>
      </c>
      <c r="C5">
        <v>7300</v>
      </c>
      <c r="D5">
        <f t="shared" si="0"/>
        <v>5256000</v>
      </c>
      <c r="E5">
        <f t="shared" si="1"/>
        <v>518400</v>
      </c>
    </row>
    <row r="6" spans="1:5" x14ac:dyDescent="0.25">
      <c r="A6" t="s">
        <v>26</v>
      </c>
      <c r="B6">
        <v>1010</v>
      </c>
      <c r="C6">
        <v>8900</v>
      </c>
      <c r="D6">
        <f t="shared" si="0"/>
        <v>8989000</v>
      </c>
      <c r="E6">
        <f t="shared" si="1"/>
        <v>1020100</v>
      </c>
    </row>
    <row r="7" spans="1:5" x14ac:dyDescent="0.25">
      <c r="A7" t="s">
        <v>27</v>
      </c>
      <c r="B7">
        <v>900</v>
      </c>
      <c r="C7">
        <v>9900</v>
      </c>
      <c r="D7">
        <f t="shared" si="0"/>
        <v>8910000</v>
      </c>
      <c r="E7">
        <f t="shared" si="1"/>
        <v>810000</v>
      </c>
    </row>
    <row r="8" spans="1:5" x14ac:dyDescent="0.25">
      <c r="A8" t="s">
        <v>28</v>
      </c>
      <c r="B8">
        <v>990</v>
      </c>
      <c r="C8">
        <v>10000</v>
      </c>
      <c r="D8">
        <f t="shared" si="0"/>
        <v>9900000</v>
      </c>
      <c r="E8">
        <f t="shared" si="1"/>
        <v>980100</v>
      </c>
    </row>
    <row r="9" spans="1:5" x14ac:dyDescent="0.25">
      <c r="A9" t="s">
        <v>29</v>
      </c>
      <c r="B9">
        <v>1270</v>
      </c>
      <c r="C9">
        <v>10300</v>
      </c>
      <c r="D9">
        <f t="shared" si="0"/>
        <v>13081000</v>
      </c>
      <c r="E9">
        <f t="shared" si="1"/>
        <v>1612900</v>
      </c>
    </row>
    <row r="10" spans="1:5" x14ac:dyDescent="0.25">
      <c r="A10" t="s">
        <v>30</v>
      </c>
      <c r="B10">
        <v>1440</v>
      </c>
      <c r="C10">
        <v>12500</v>
      </c>
      <c r="D10">
        <f t="shared" si="0"/>
        <v>18000000</v>
      </c>
      <c r="E10">
        <f t="shared" si="1"/>
        <v>2073600</v>
      </c>
    </row>
    <row r="11" spans="1:5" x14ac:dyDescent="0.25">
      <c r="A11" t="s">
        <v>31</v>
      </c>
      <c r="B11">
        <v>1380</v>
      </c>
      <c r="C11">
        <v>11500</v>
      </c>
      <c r="D11">
        <f t="shared" si="0"/>
        <v>15870000</v>
      </c>
      <c r="E11">
        <f t="shared" si="1"/>
        <v>1904400</v>
      </c>
    </row>
    <row r="12" spans="1:5" x14ac:dyDescent="0.25">
      <c r="A12" t="s">
        <v>32</v>
      </c>
      <c r="B12">
        <v>1010</v>
      </c>
      <c r="C12">
        <v>9200</v>
      </c>
      <c r="D12">
        <f t="shared" si="0"/>
        <v>9292000</v>
      </c>
      <c r="E12">
        <f t="shared" si="1"/>
        <v>1020100</v>
      </c>
    </row>
    <row r="13" spans="1:5" x14ac:dyDescent="0.25">
      <c r="A13" t="s">
        <v>33</v>
      </c>
      <c r="B13">
        <v>830</v>
      </c>
      <c r="C13">
        <v>8200</v>
      </c>
      <c r="D13">
        <f t="shared" si="0"/>
        <v>6806000</v>
      </c>
      <c r="E13">
        <f t="shared" si="1"/>
        <v>688900</v>
      </c>
    </row>
    <row r="14" spans="1:5" x14ac:dyDescent="0.25">
      <c r="A14" t="s">
        <v>34</v>
      </c>
      <c r="B14">
        <v>1070</v>
      </c>
      <c r="C14">
        <v>930</v>
      </c>
      <c r="D14">
        <f t="shared" si="0"/>
        <v>995100</v>
      </c>
      <c r="E14">
        <f t="shared" si="1"/>
        <v>1144900</v>
      </c>
    </row>
    <row r="15" spans="1:5" x14ac:dyDescent="0.25">
      <c r="A15" t="s">
        <v>41</v>
      </c>
      <c r="B15">
        <f>SUM(B3:B14)</f>
        <v>11900</v>
      </c>
      <c r="C15">
        <f>SUM(C3:C14)</f>
        <v>103430</v>
      </c>
      <c r="D15">
        <f>SUM(D3:D14)</f>
        <v>106575100</v>
      </c>
      <c r="E15">
        <f t="shared" ref="C15:E15" si="2">SUM(E3:E14)</f>
        <v>12595800</v>
      </c>
    </row>
    <row r="16" spans="1:5" x14ac:dyDescent="0.25">
      <c r="A16" t="s">
        <v>20</v>
      </c>
      <c r="B16">
        <f>(A2*D15-B15*C15)/(A2*E15-B15^2)</f>
        <v>5.0404838777307228</v>
      </c>
      <c r="C16" t="s">
        <v>43</v>
      </c>
      <c r="D16">
        <f>B17+B16*1100</f>
        <v>9165.2190867541613</v>
      </c>
    </row>
    <row r="17" spans="1:2" x14ac:dyDescent="0.25">
      <c r="A17" t="s">
        <v>21</v>
      </c>
      <c r="B17">
        <f>C15/A2-B16*B15/A2</f>
        <v>3620.6868212503659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Köster, Bernhard Johannes</cp:lastModifiedBy>
  <dcterms:created xsi:type="dcterms:W3CDTF">2023-11-07T09:45:43Z</dcterms:created>
  <dcterms:modified xsi:type="dcterms:W3CDTF">2023-11-07T10:49:11Z</dcterms:modified>
</cp:coreProperties>
</file>