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Statistik_A\Lecture\P\"/>
    </mc:Choice>
  </mc:AlternateContent>
  <xr:revisionPtr revIDLastSave="0" documentId="13_ncr:1_{D18EE0CE-EC78-449E-B026-DF22D774E0D0}" xr6:coauthVersionLast="47" xr6:coauthVersionMax="47" xr10:uidLastSave="{00000000-0000-0000-0000-000000000000}"/>
  <bookViews>
    <workbookView xWindow="5475" yWindow="1140" windowWidth="21600" windowHeight="8055" activeTab="2" xr2:uid="{FC2744AA-46A4-4ABA-A954-55EF02688806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5" i="3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5" i="3"/>
  <c r="B4" i="3"/>
  <c r="A10" i="3"/>
  <c r="A11" i="3" s="1"/>
  <c r="B9" i="3"/>
  <c r="B8" i="3"/>
  <c r="B7" i="3"/>
  <c r="B6" i="3"/>
  <c r="B5" i="3"/>
  <c r="A6" i="3"/>
  <c r="A7" i="3" s="1"/>
  <c r="A8" i="3" s="1"/>
  <c r="A9" i="3" s="1"/>
  <c r="A5" i="3"/>
  <c r="B3" i="3"/>
  <c r="I20" i="2"/>
  <c r="H20" i="2"/>
  <c r="G20" i="2"/>
  <c r="F20" i="2"/>
  <c r="J20" i="2"/>
  <c r="J19" i="2"/>
  <c r="J18" i="2"/>
  <c r="F19" i="2"/>
  <c r="I19" i="2"/>
  <c r="H19" i="2"/>
  <c r="G19" i="2"/>
  <c r="F18" i="2"/>
  <c r="H18" i="2"/>
  <c r="I18" i="2"/>
  <c r="G18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6" i="2"/>
  <c r="I6" i="2"/>
  <c r="H6" i="2"/>
  <c r="G6" i="2"/>
  <c r="F6" i="2"/>
  <c r="J5" i="2"/>
  <c r="J4" i="2"/>
  <c r="C23" i="1"/>
  <c r="C24" i="1" s="1"/>
  <c r="C25" i="1" s="1"/>
  <c r="C26" i="1" s="1"/>
  <c r="C27" i="1" s="1"/>
  <c r="C28" i="1" s="1"/>
  <c r="C29" i="1" s="1"/>
  <c r="C30" i="1" s="1"/>
  <c r="C31" i="1" s="1"/>
  <c r="C32" i="1" s="1"/>
  <c r="B32" i="1"/>
  <c r="B31" i="1"/>
  <c r="B30" i="1"/>
  <c r="B29" i="1"/>
  <c r="B28" i="1"/>
  <c r="B27" i="1"/>
  <c r="B26" i="1"/>
  <c r="B25" i="1"/>
  <c r="B24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B22" i="1"/>
  <c r="B4" i="1"/>
  <c r="G16" i="1"/>
  <c r="G6" i="1"/>
  <c r="G4" i="1"/>
  <c r="F7" i="1"/>
  <c r="L7" i="1"/>
  <c r="M6" i="1"/>
  <c r="M5" i="1"/>
  <c r="M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5" i="1"/>
  <c r="L5" i="1" s="1"/>
  <c r="J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L4" i="1" s="1"/>
  <c r="G15" i="1" s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2" i="3" l="1"/>
  <c r="B12" i="3" s="1"/>
  <c r="B11" i="3"/>
  <c r="B10" i="3"/>
  <c r="F8" i="1"/>
  <c r="G5" i="1"/>
  <c r="G19" i="1" s="1"/>
  <c r="G17" i="1"/>
  <c r="F10" i="1"/>
  <c r="G7" i="1"/>
  <c r="J6" i="1"/>
  <c r="L6" i="1" s="1"/>
  <c r="F9" i="1"/>
  <c r="G18" i="1"/>
  <c r="F11" i="1"/>
  <c r="G8" i="1"/>
  <c r="F12" i="1"/>
  <c r="G9" i="1"/>
  <c r="F13" i="1"/>
  <c r="G10" i="1"/>
  <c r="F14" i="1"/>
  <c r="G11" i="1"/>
  <c r="F15" i="1"/>
  <c r="G12" i="1"/>
  <c r="F4" i="1"/>
  <c r="F16" i="1"/>
  <c r="G13" i="1"/>
  <c r="F5" i="1"/>
  <c r="F17" i="1"/>
  <c r="G14" i="1"/>
  <c r="F6" i="1"/>
  <c r="F18" i="1"/>
  <c r="L10" i="1" l="1"/>
  <c r="L12" i="1" s="1"/>
  <c r="L9" i="1"/>
  <c r="L11" i="1" s="1"/>
  <c r="L13" i="1" s="1"/>
  <c r="F19" i="1"/>
  <c r="L8" i="1" s="1"/>
</calcChain>
</file>

<file path=xl/sharedStrings.xml><?xml version="1.0" encoding="utf-8"?>
<sst xmlns="http://schemas.openxmlformats.org/spreadsheetml/2006/main" count="59" uniqueCount="33">
  <si>
    <t>Größe</t>
  </si>
  <si>
    <t>Zufallsgenerator</t>
  </si>
  <si>
    <t>Daten</t>
  </si>
  <si>
    <t>summe</t>
  </si>
  <si>
    <t>xa</t>
  </si>
  <si>
    <t>xg</t>
  </si>
  <si>
    <t>1/x</t>
  </si>
  <si>
    <t>summe-x</t>
  </si>
  <si>
    <t>produkt-x</t>
  </si>
  <si>
    <t>summe-1/x</t>
  </si>
  <si>
    <t>xh</t>
  </si>
  <si>
    <t>x-aufsteigend</t>
  </si>
  <si>
    <t>xmed</t>
  </si>
  <si>
    <t>abs(xi-xa)</t>
  </si>
  <si>
    <t>(xi-xa)^2</t>
  </si>
  <si>
    <t>MAD</t>
  </si>
  <si>
    <t>sigmahat</t>
  </si>
  <si>
    <t>sigmahat^2</t>
  </si>
  <si>
    <t>sigma^2</t>
  </si>
  <si>
    <t>sigma</t>
  </si>
  <si>
    <t>VAK</t>
  </si>
  <si>
    <t>m</t>
  </si>
  <si>
    <t>w</t>
  </si>
  <si>
    <t>Geschlecht/Größe</t>
  </si>
  <si>
    <t>(0-155)</t>
  </si>
  <si>
    <t>[155,170)</t>
  </si>
  <si>
    <t>[170,185)</t>
  </si>
  <si>
    <t>[185,200]</t>
  </si>
  <si>
    <t>Absolute Häufigkeiten</t>
  </si>
  <si>
    <t>Randhäufigkeit</t>
  </si>
  <si>
    <t>relative empirische Häufigkeiten</t>
  </si>
  <si>
    <t>theoretische relative Häufigkeiten bei Unabhängigkeit</t>
  </si>
  <si>
    <t>P(A|B)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</si>
</sst>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%"/>
    <numFmt numFmtId="169" formatCode="0.000000"/>
    <numFmt numFmtId="175" formatCode="0.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0" fillId="0" borderId="4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0" fillId="0" borderId="1" xfId="1" applyNumberFormat="1" applyFont="1" applyBorder="1"/>
    <xf numFmtId="0" fontId="0" fillId="0" borderId="3" xfId="0" applyBorder="1" applyAlignment="1">
      <alignment horizontal="center"/>
    </xf>
    <xf numFmtId="169" fontId="0" fillId="0" borderId="0" xfId="0" applyNumberFormat="1"/>
    <xf numFmtId="175" fontId="0" fillId="0" borderId="0" xfId="0" applyNumberFormat="1"/>
    <xf numFmtId="10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B4B4-8A17-4D15-AAB9-92FA01612F71}">
  <dimension ref="A1:M32"/>
  <sheetViews>
    <sheetView topLeftCell="A7" zoomScale="130" zoomScaleNormal="130" workbookViewId="0">
      <selection activeCell="H21" sqref="H21:H32"/>
    </sheetView>
  </sheetViews>
  <sheetFormatPr baseColWidth="10" defaultRowHeight="15" x14ac:dyDescent="0.25"/>
  <cols>
    <col min="1" max="1" width="3.28515625" bestFit="1" customWidth="1"/>
    <col min="3" max="3" width="3.28515625" bestFit="1" customWidth="1"/>
    <col min="4" max="4" width="11.5703125" bestFit="1" customWidth="1"/>
    <col min="5" max="5" width="8.140625" bestFit="1" customWidth="1"/>
    <col min="6" max="6" width="13" bestFit="1" customWidth="1"/>
    <col min="8" max="8" width="10.7109375" customWidth="1"/>
    <col min="10" max="11" width="11.5703125" bestFit="1" customWidth="1"/>
  </cols>
  <sheetData>
    <row r="1" spans="1:13" x14ac:dyDescent="0.25">
      <c r="B1" t="s">
        <v>1</v>
      </c>
      <c r="D1" t="s">
        <v>2</v>
      </c>
    </row>
    <row r="2" spans="1:13" x14ac:dyDescent="0.25">
      <c r="B2" t="s">
        <v>21</v>
      </c>
    </row>
    <row r="3" spans="1:13" x14ac:dyDescent="0.25">
      <c r="B3" t="s">
        <v>0</v>
      </c>
      <c r="D3" t="s">
        <v>0</v>
      </c>
      <c r="E3" t="s">
        <v>6</v>
      </c>
      <c r="F3" t="s">
        <v>13</v>
      </c>
      <c r="G3" t="s">
        <v>14</v>
      </c>
      <c r="H3" t="s">
        <v>11</v>
      </c>
    </row>
    <row r="4" spans="1:13" x14ac:dyDescent="0.25">
      <c r="A4">
        <v>1</v>
      </c>
      <c r="B4">
        <f ca="1">175+(0.5-RAND())*50</f>
        <v>165.27260497277214</v>
      </c>
      <c r="C4">
        <v>1</v>
      </c>
      <c r="D4" s="4">
        <v>159.37439981862099</v>
      </c>
      <c r="E4" s="3">
        <f>1/D4</f>
        <v>6.274533432835315E-3</v>
      </c>
      <c r="F4">
        <f>ABS(D4-$L$4)</f>
        <v>18.060662095458895</v>
      </c>
      <c r="G4" s="1">
        <f>(D4-$L$4)^2</f>
        <v>326.1875153263457</v>
      </c>
      <c r="H4" s="1">
        <v>150.4606708490663</v>
      </c>
      <c r="I4" s="1" t="s">
        <v>7</v>
      </c>
      <c r="J4" s="1">
        <f>SUM(D4:D18)</f>
        <v>2661.525928711198</v>
      </c>
      <c r="K4" s="1" t="s">
        <v>4</v>
      </c>
      <c r="L4" s="1">
        <f>J4/C18</f>
        <v>177.43506191407988</v>
      </c>
      <c r="M4" s="1">
        <f>AVERAGE(D4:D18)</f>
        <v>177.43506191407988</v>
      </c>
    </row>
    <row r="5" spans="1:13" x14ac:dyDescent="0.25">
      <c r="A5">
        <f>A4+1</f>
        <v>2</v>
      </c>
      <c r="B5">
        <f t="shared" ref="B5:B18" ca="1" si="0">175+(0.5-RAND())*50</f>
        <v>163.46663889344413</v>
      </c>
      <c r="C5">
        <f>C4+1</f>
        <v>2</v>
      </c>
      <c r="D5" s="4">
        <v>157.99102287463043</v>
      </c>
      <c r="E5" s="3">
        <f t="shared" ref="E5:E18" si="1">1/D5</f>
        <v>6.3294735473263149E-3</v>
      </c>
      <c r="F5">
        <f t="shared" ref="F5:F18" si="2">ABS(D5-$L$4)</f>
        <v>19.44403903944945</v>
      </c>
      <c r="G5" s="1">
        <f t="shared" ref="G5:G18" si="3">(D5-$L$4)^2</f>
        <v>378.0706541676343</v>
      </c>
      <c r="H5" s="1">
        <v>157.99102287463043</v>
      </c>
      <c r="I5" s="1" t="s">
        <v>8</v>
      </c>
      <c r="J5" s="2">
        <f>PRODUCT(D4:D18)</f>
        <v>5.1869294564791853E+33</v>
      </c>
      <c r="K5" s="1" t="s">
        <v>5</v>
      </c>
      <c r="L5" s="1">
        <f>J5^(1/C18)</f>
        <v>176.87265274348431</v>
      </c>
      <c r="M5" s="1">
        <f>GEOMEAN(D4:D18)</f>
        <v>176.87265274348425</v>
      </c>
    </row>
    <row r="6" spans="1:13" x14ac:dyDescent="0.25">
      <c r="A6">
        <f t="shared" ref="A6:C18" si="4">A5+1</f>
        <v>3</v>
      </c>
      <c r="B6">
        <f t="shared" ca="1" si="0"/>
        <v>168.46125646167721</v>
      </c>
      <c r="C6">
        <f t="shared" si="4"/>
        <v>3</v>
      </c>
      <c r="D6" s="4">
        <v>185.58726679567053</v>
      </c>
      <c r="E6" s="3">
        <f t="shared" si="1"/>
        <v>5.388300702229688E-3</v>
      </c>
      <c r="F6">
        <f t="shared" si="2"/>
        <v>8.1522048815906487</v>
      </c>
      <c r="G6" s="1">
        <f t="shared" si="3"/>
        <v>66.458444431430408</v>
      </c>
      <c r="H6" s="1">
        <v>159.37439981862099</v>
      </c>
      <c r="I6" s="1" t="s">
        <v>9</v>
      </c>
      <c r="J6" s="1">
        <f>SUM(E4:E18)</f>
        <v>8.5083176644430852E-2</v>
      </c>
      <c r="K6" s="1" t="s">
        <v>10</v>
      </c>
      <c r="L6" s="1">
        <f>1/J6*C18</f>
        <v>176.29807197592251</v>
      </c>
      <c r="M6" s="1">
        <f>HARMEAN(D4:D18)</f>
        <v>176.29807197592251</v>
      </c>
    </row>
    <row r="7" spans="1:13" x14ac:dyDescent="0.25">
      <c r="A7">
        <f t="shared" si="4"/>
        <v>4</v>
      </c>
      <c r="B7">
        <f t="shared" ca="1" si="0"/>
        <v>154.25771888011678</v>
      </c>
      <c r="C7">
        <f t="shared" si="4"/>
        <v>4</v>
      </c>
      <c r="D7" s="4">
        <v>196.14270833793836</v>
      </c>
      <c r="E7" s="3">
        <f t="shared" si="1"/>
        <v>5.0983287040019818E-3</v>
      </c>
      <c r="F7">
        <f t="shared" si="2"/>
        <v>18.707646423858478</v>
      </c>
      <c r="G7" s="1">
        <f t="shared" si="3"/>
        <v>349.97603472010491</v>
      </c>
      <c r="H7" s="1">
        <v>165.25763595485856</v>
      </c>
      <c r="I7" s="1"/>
      <c r="J7" s="1"/>
      <c r="K7" s="1" t="s">
        <v>12</v>
      </c>
      <c r="L7" s="1">
        <f>H11</f>
        <v>179.49011663707881</v>
      </c>
      <c r="M7" s="1"/>
    </row>
    <row r="8" spans="1:13" x14ac:dyDescent="0.25">
      <c r="A8">
        <f t="shared" si="4"/>
        <v>5</v>
      </c>
      <c r="B8">
        <f t="shared" ca="1" si="0"/>
        <v>190.09526091113827</v>
      </c>
      <c r="C8">
        <f t="shared" si="4"/>
        <v>5</v>
      </c>
      <c r="D8" s="4">
        <v>167.82758670123383</v>
      </c>
      <c r="E8" s="3">
        <f t="shared" si="1"/>
        <v>5.9584959758743183E-3</v>
      </c>
      <c r="F8">
        <f t="shared" si="2"/>
        <v>9.6074752128460545</v>
      </c>
      <c r="G8" s="1">
        <f t="shared" si="3"/>
        <v>92.303579965451334</v>
      </c>
      <c r="H8" s="1">
        <v>167.82758670123383</v>
      </c>
      <c r="K8" s="1" t="s">
        <v>15</v>
      </c>
      <c r="L8" s="1">
        <f>F19/C18</f>
        <v>11.501865782931931</v>
      </c>
      <c r="M8" s="1"/>
    </row>
    <row r="9" spans="1:13" x14ac:dyDescent="0.25">
      <c r="A9">
        <f t="shared" si="4"/>
        <v>6</v>
      </c>
      <c r="B9">
        <f t="shared" ca="1" si="0"/>
        <v>189.75187310315707</v>
      </c>
      <c r="C9">
        <f t="shared" si="4"/>
        <v>6</v>
      </c>
      <c r="D9" s="4">
        <v>179.49011663707881</v>
      </c>
      <c r="E9" s="3">
        <f t="shared" si="1"/>
        <v>5.5713374013899404E-3</v>
      </c>
      <c r="F9">
        <f t="shared" si="2"/>
        <v>2.055054722998932</v>
      </c>
      <c r="G9" s="1">
        <f t="shared" si="3"/>
        <v>4.2232499145202169</v>
      </c>
      <c r="H9" s="1">
        <v>178.17238455686424</v>
      </c>
      <c r="K9" s="1" t="s">
        <v>17</v>
      </c>
      <c r="L9" s="1">
        <f>G19/C18</f>
        <v>195.04748511235843</v>
      </c>
      <c r="M9" s="1"/>
    </row>
    <row r="10" spans="1:13" x14ac:dyDescent="0.25">
      <c r="A10">
        <f t="shared" si="4"/>
        <v>7</v>
      </c>
      <c r="B10">
        <f t="shared" ca="1" si="0"/>
        <v>182.20917491455054</v>
      </c>
      <c r="C10">
        <f t="shared" si="4"/>
        <v>7</v>
      </c>
      <c r="D10" s="4">
        <v>178.17238455686424</v>
      </c>
      <c r="E10" s="3">
        <f t="shared" si="1"/>
        <v>5.6125420473386945E-3</v>
      </c>
      <c r="F10">
        <f t="shared" si="2"/>
        <v>0.73732264278436332</v>
      </c>
      <c r="G10" s="1">
        <f t="shared" si="3"/>
        <v>0.54364467956251783</v>
      </c>
      <c r="H10" s="1">
        <v>179.45239720623599</v>
      </c>
      <c r="K10" s="1" t="s">
        <v>18</v>
      </c>
      <c r="L10" s="1">
        <f>G19/(C18-1)</f>
        <v>208.97944833466974</v>
      </c>
      <c r="M10" s="1"/>
    </row>
    <row r="11" spans="1:13" x14ac:dyDescent="0.25">
      <c r="A11">
        <f t="shared" si="4"/>
        <v>8</v>
      </c>
      <c r="B11">
        <f t="shared" ca="1" si="0"/>
        <v>199.52980044199091</v>
      </c>
      <c r="C11">
        <f t="shared" si="4"/>
        <v>8</v>
      </c>
      <c r="D11" s="4">
        <v>194.14189453396037</v>
      </c>
      <c r="E11" s="3">
        <f t="shared" si="1"/>
        <v>5.1508717497607114E-3</v>
      </c>
      <c r="F11">
        <f t="shared" si="2"/>
        <v>16.706832619880487</v>
      </c>
      <c r="G11" s="1">
        <f t="shared" si="3"/>
        <v>279.11825618870267</v>
      </c>
      <c r="H11" s="1">
        <v>179.49011663707881</v>
      </c>
      <c r="K11" s="1" t="s">
        <v>16</v>
      </c>
      <c r="L11" s="1">
        <f>SQRT(L9)</f>
        <v>13.965940180036517</v>
      </c>
      <c r="M11" s="1"/>
    </row>
    <row r="12" spans="1:13" x14ac:dyDescent="0.25">
      <c r="A12">
        <f t="shared" si="4"/>
        <v>9</v>
      </c>
      <c r="B12">
        <f t="shared" ca="1" si="0"/>
        <v>158.7825518171453</v>
      </c>
      <c r="C12">
        <f t="shared" si="4"/>
        <v>9</v>
      </c>
      <c r="D12" s="4">
        <v>186.7844677465859</v>
      </c>
      <c r="E12" s="3">
        <f t="shared" si="1"/>
        <v>5.3537642185361974E-3</v>
      </c>
      <c r="F12">
        <f t="shared" si="2"/>
        <v>9.3494058325060223</v>
      </c>
      <c r="G12" s="1">
        <f t="shared" si="3"/>
        <v>87.411389420897635</v>
      </c>
      <c r="H12" s="1">
        <v>180.05384257525765</v>
      </c>
      <c r="K12" s="1" t="s">
        <v>19</v>
      </c>
      <c r="L12" s="1">
        <f>SQRT(L10)</f>
        <v>14.456121483118137</v>
      </c>
      <c r="M12" s="1"/>
    </row>
    <row r="13" spans="1:13" x14ac:dyDescent="0.25">
      <c r="A13">
        <f t="shared" si="4"/>
        <v>10</v>
      </c>
      <c r="B13">
        <f t="shared" ca="1" si="0"/>
        <v>150.49781239409205</v>
      </c>
      <c r="C13">
        <f t="shared" si="4"/>
        <v>10</v>
      </c>
      <c r="D13" s="4">
        <v>179.45239720623599</v>
      </c>
      <c r="E13" s="3">
        <f t="shared" si="1"/>
        <v>5.5725084510893893E-3</v>
      </c>
      <c r="F13">
        <f t="shared" si="2"/>
        <v>2.0173352921561047</v>
      </c>
      <c r="G13" s="1">
        <f t="shared" si="3"/>
        <v>4.0696416809785561</v>
      </c>
      <c r="H13" s="1">
        <v>182.69163579254428</v>
      </c>
      <c r="K13" s="1" t="s">
        <v>20</v>
      </c>
      <c r="L13" s="3">
        <f>L11/L4</f>
        <v>7.8710149106828178E-2</v>
      </c>
      <c r="M13" s="1"/>
    </row>
    <row r="14" spans="1:13" x14ac:dyDescent="0.25">
      <c r="A14">
        <f t="shared" si="4"/>
        <v>11</v>
      </c>
      <c r="B14">
        <f t="shared" ca="1" si="0"/>
        <v>176.08362916804009</v>
      </c>
      <c r="C14">
        <f t="shared" si="4"/>
        <v>11</v>
      </c>
      <c r="D14" s="4">
        <v>150.4606708490663</v>
      </c>
      <c r="E14" s="3">
        <f t="shared" si="1"/>
        <v>6.6462550934864827E-3</v>
      </c>
      <c r="F14">
        <f t="shared" si="2"/>
        <v>26.974391065013577</v>
      </c>
      <c r="G14" s="1">
        <f t="shared" si="3"/>
        <v>727.61777332828433</v>
      </c>
      <c r="H14" s="1">
        <v>185.58726679567053</v>
      </c>
      <c r="I14" s="1"/>
      <c r="J14" s="1"/>
      <c r="K14" s="1"/>
      <c r="L14" s="1"/>
      <c r="M14" s="1"/>
    </row>
    <row r="15" spans="1:13" x14ac:dyDescent="0.25">
      <c r="A15">
        <f t="shared" si="4"/>
        <v>12</v>
      </c>
      <c r="B15">
        <f t="shared" ca="1" si="0"/>
        <v>161.30292681258655</v>
      </c>
      <c r="C15">
        <f t="shared" si="4"/>
        <v>12</v>
      </c>
      <c r="D15" s="4">
        <v>198.09789833065236</v>
      </c>
      <c r="E15" s="3">
        <f t="shared" si="1"/>
        <v>5.048009132993748E-3</v>
      </c>
      <c r="F15">
        <f t="shared" si="2"/>
        <v>20.662836416572475</v>
      </c>
      <c r="G15" s="1">
        <f t="shared" si="3"/>
        <v>426.95280877803361</v>
      </c>
      <c r="H15" s="1">
        <v>186.7844677465859</v>
      </c>
      <c r="I15" s="1"/>
      <c r="J15" s="1"/>
      <c r="K15" s="1"/>
      <c r="L15" s="1"/>
      <c r="M15" s="1"/>
    </row>
    <row r="16" spans="1:13" x14ac:dyDescent="0.25">
      <c r="A16">
        <f t="shared" si="4"/>
        <v>13</v>
      </c>
      <c r="B16">
        <f t="shared" ca="1" si="0"/>
        <v>163.7876019142436</v>
      </c>
      <c r="C16">
        <f t="shared" si="4"/>
        <v>13</v>
      </c>
      <c r="D16" s="4">
        <v>182.69163579254428</v>
      </c>
      <c r="E16" s="3">
        <f t="shared" si="1"/>
        <v>5.4737043415362006E-3</v>
      </c>
      <c r="F16">
        <f t="shared" si="2"/>
        <v>5.2565738784643941</v>
      </c>
      <c r="G16" s="1">
        <f t="shared" si="3"/>
        <v>27.631568939754203</v>
      </c>
      <c r="H16" s="1">
        <v>194.14189453396037</v>
      </c>
      <c r="I16" s="1"/>
      <c r="J16" s="1"/>
      <c r="K16" s="1"/>
      <c r="L16" s="1"/>
      <c r="M16" s="1"/>
    </row>
    <row r="17" spans="1:13" x14ac:dyDescent="0.25">
      <c r="A17">
        <f t="shared" si="4"/>
        <v>14</v>
      </c>
      <c r="B17">
        <f t="shared" ca="1" si="0"/>
        <v>188.48554136828128</v>
      </c>
      <c r="C17">
        <f t="shared" si="4"/>
        <v>14</v>
      </c>
      <c r="D17" s="4">
        <v>165.25763595485856</v>
      </c>
      <c r="E17" s="3">
        <f t="shared" si="1"/>
        <v>6.0511576014143035E-3</v>
      </c>
      <c r="F17">
        <f t="shared" si="2"/>
        <v>12.177425959221324</v>
      </c>
      <c r="G17" s="1">
        <f t="shared" si="3"/>
        <v>148.28970299231739</v>
      </c>
      <c r="H17" s="1">
        <v>196.14270833793836</v>
      </c>
      <c r="I17" s="1"/>
      <c r="J17" s="1"/>
      <c r="K17" s="1"/>
      <c r="L17" s="1"/>
      <c r="M17" s="1"/>
    </row>
    <row r="18" spans="1:13" x14ac:dyDescent="0.25">
      <c r="A18">
        <f t="shared" si="4"/>
        <v>15</v>
      </c>
      <c r="B18">
        <f t="shared" ca="1" si="0"/>
        <v>190.9027214530592</v>
      </c>
      <c r="C18">
        <f t="shared" si="4"/>
        <v>15</v>
      </c>
      <c r="D18" s="4">
        <v>180.05384257525765</v>
      </c>
      <c r="E18" s="3">
        <f t="shared" si="1"/>
        <v>5.5538942446175616E-3</v>
      </c>
      <c r="F18">
        <f t="shared" si="2"/>
        <v>2.618780661177766</v>
      </c>
      <c r="G18" s="1">
        <f t="shared" si="3"/>
        <v>6.8580121513586567</v>
      </c>
      <c r="H18" s="1">
        <v>198.09789833065236</v>
      </c>
      <c r="I18" s="1"/>
      <c r="J18" s="1"/>
      <c r="K18" s="1"/>
      <c r="L18" s="1"/>
      <c r="M18" s="1"/>
    </row>
    <row r="19" spans="1:13" x14ac:dyDescent="0.25">
      <c r="D19" s="5"/>
      <c r="E19" t="s">
        <v>3</v>
      </c>
      <c r="F19">
        <f>SUM(F4:F18)</f>
        <v>172.52798674397897</v>
      </c>
      <c r="G19">
        <f>SUM(G4:G18)</f>
        <v>2925.7122766853763</v>
      </c>
    </row>
    <row r="20" spans="1:13" x14ac:dyDescent="0.25">
      <c r="D20" s="5"/>
    </row>
    <row r="21" spans="1:13" x14ac:dyDescent="0.25">
      <c r="B21" t="s">
        <v>22</v>
      </c>
      <c r="D21" s="5"/>
      <c r="H21" t="s">
        <v>22</v>
      </c>
    </row>
    <row r="22" spans="1:13" x14ac:dyDescent="0.25">
      <c r="A22">
        <v>1</v>
      </c>
      <c r="B22">
        <f ca="1">165+(0.5-RAND())*40</f>
        <v>147.3396219998217</v>
      </c>
      <c r="C22">
        <v>1</v>
      </c>
      <c r="D22" s="4">
        <v>160.02344805996117</v>
      </c>
      <c r="H22">
        <v>149.50849256290306</v>
      </c>
    </row>
    <row r="23" spans="1:13" x14ac:dyDescent="0.25">
      <c r="A23">
        <f>A22+1</f>
        <v>2</v>
      </c>
      <c r="B23">
        <f t="shared" ref="B23:B32" ca="1" si="5">165+(0.5-RAND())*40</f>
        <v>165.67449662408805</v>
      </c>
      <c r="C23">
        <f>C22+1</f>
        <v>2</v>
      </c>
      <c r="D23" s="4">
        <v>166.95788842545383</v>
      </c>
      <c r="H23">
        <v>149.84306999637573</v>
      </c>
    </row>
    <row r="24" spans="1:13" x14ac:dyDescent="0.25">
      <c r="A24">
        <f t="shared" ref="A24" si="6">A23+1</f>
        <v>3</v>
      </c>
      <c r="B24">
        <f t="shared" ca="1" si="5"/>
        <v>148.11120073434691</v>
      </c>
      <c r="C24">
        <f t="shared" ref="C24" si="7">C23+1</f>
        <v>3</v>
      </c>
      <c r="D24" s="4">
        <v>174.99611717191837</v>
      </c>
      <c r="H24">
        <v>152.33696621799371</v>
      </c>
    </row>
    <row r="25" spans="1:13" x14ac:dyDescent="0.25">
      <c r="A25">
        <f t="shared" ref="A25" si="8">A24+1</f>
        <v>4</v>
      </c>
      <c r="B25">
        <f t="shared" ca="1" si="5"/>
        <v>168.84071349547361</v>
      </c>
      <c r="C25">
        <f t="shared" ref="C25" si="9">C24+1</f>
        <v>4</v>
      </c>
      <c r="D25" s="4">
        <v>158.2377777020626</v>
      </c>
      <c r="H25">
        <v>158.2377777020626</v>
      </c>
    </row>
    <row r="26" spans="1:13" x14ac:dyDescent="0.25">
      <c r="A26">
        <f t="shared" ref="A26" si="10">A25+1</f>
        <v>5</v>
      </c>
      <c r="B26">
        <f t="shared" ca="1" si="5"/>
        <v>153.37004566239051</v>
      </c>
      <c r="C26">
        <f t="shared" ref="C26" si="11">C25+1</f>
        <v>5</v>
      </c>
      <c r="D26" s="4">
        <v>165.7563482197358</v>
      </c>
      <c r="H26">
        <v>160.02344805996117</v>
      </c>
    </row>
    <row r="27" spans="1:13" x14ac:dyDescent="0.25">
      <c r="A27">
        <f t="shared" ref="A27" si="12">A26+1</f>
        <v>6</v>
      </c>
      <c r="B27">
        <f t="shared" ca="1" si="5"/>
        <v>183.49734643474272</v>
      </c>
      <c r="C27">
        <f t="shared" ref="C27" si="13">C26+1</f>
        <v>6</v>
      </c>
      <c r="D27" s="4">
        <v>152.33696621799371</v>
      </c>
      <c r="H27">
        <v>165.7563482197358</v>
      </c>
    </row>
    <row r="28" spans="1:13" x14ac:dyDescent="0.25">
      <c r="A28">
        <f t="shared" ref="A28" si="14">A27+1</f>
        <v>7</v>
      </c>
      <c r="B28">
        <f t="shared" ca="1" si="5"/>
        <v>163.55375432833745</v>
      </c>
      <c r="C28">
        <f t="shared" ref="C28" si="15">C27+1</f>
        <v>7</v>
      </c>
      <c r="D28" s="4">
        <v>149.84306999637573</v>
      </c>
      <c r="H28">
        <v>166.95788842545383</v>
      </c>
    </row>
    <row r="29" spans="1:13" x14ac:dyDescent="0.25">
      <c r="A29">
        <f t="shared" ref="A29" si="16">A28+1</f>
        <v>8</v>
      </c>
      <c r="B29">
        <f t="shared" ca="1" si="5"/>
        <v>174.2560145260824</v>
      </c>
      <c r="C29">
        <f t="shared" ref="C29" si="17">C28+1</f>
        <v>8</v>
      </c>
      <c r="D29" s="4">
        <v>149.50849256290306</v>
      </c>
      <c r="H29">
        <v>168.21191739756134</v>
      </c>
    </row>
    <row r="30" spans="1:13" x14ac:dyDescent="0.25">
      <c r="A30">
        <f t="shared" ref="A30" si="18">A29+1</f>
        <v>9</v>
      </c>
      <c r="B30">
        <f t="shared" ca="1" si="5"/>
        <v>173.1738212850093</v>
      </c>
      <c r="C30">
        <f t="shared" ref="C30" si="19">C29+1</f>
        <v>9</v>
      </c>
      <c r="D30" s="4">
        <v>170.3141406593258</v>
      </c>
      <c r="H30">
        <v>170.3141406593258</v>
      </c>
    </row>
    <row r="31" spans="1:13" x14ac:dyDescent="0.25">
      <c r="A31">
        <f t="shared" ref="A31" si="20">A30+1</f>
        <v>10</v>
      </c>
      <c r="B31">
        <f t="shared" ca="1" si="5"/>
        <v>164.7077799050316</v>
      </c>
      <c r="C31">
        <f t="shared" ref="C31" si="21">C30+1</f>
        <v>10</v>
      </c>
      <c r="D31" s="4">
        <v>168.21191739756134</v>
      </c>
      <c r="H31">
        <v>174.99611717191837</v>
      </c>
    </row>
    <row r="32" spans="1:13" x14ac:dyDescent="0.25">
      <c r="A32">
        <f t="shared" ref="A32" si="22">A31+1</f>
        <v>11</v>
      </c>
      <c r="B32">
        <f t="shared" ca="1" si="5"/>
        <v>170.63137988433806</v>
      </c>
      <c r="C32">
        <f t="shared" ref="C32" si="23">C31+1</f>
        <v>11</v>
      </c>
      <c r="D32" s="4">
        <v>176.49306922241129</v>
      </c>
      <c r="H32">
        <v>176.49306922241129</v>
      </c>
    </row>
  </sheetData>
  <sortState xmlns:xlrd2="http://schemas.microsoft.com/office/spreadsheetml/2017/richdata2" ref="H22:H32">
    <sortCondition ref="H22:H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05-EB22-4799-8013-F09463A91EAC}">
  <dimension ref="A1:J20"/>
  <sheetViews>
    <sheetView workbookViewId="0">
      <selection sqref="A1:J20"/>
    </sheetView>
  </sheetViews>
  <sheetFormatPr baseColWidth="10" defaultRowHeight="15" x14ac:dyDescent="0.25"/>
  <cols>
    <col min="5" max="5" width="17.140625" bestFit="1" customWidth="1"/>
    <col min="10" max="10" width="14.42578125" bestFit="1" customWidth="1"/>
  </cols>
  <sheetData>
    <row r="1" spans="1:10" x14ac:dyDescent="0.25">
      <c r="B1" t="s">
        <v>0</v>
      </c>
    </row>
    <row r="2" spans="1:10" ht="15.75" thickBot="1" x14ac:dyDescent="0.3">
      <c r="B2" t="s">
        <v>21</v>
      </c>
      <c r="C2" t="s">
        <v>22</v>
      </c>
      <c r="E2" s="20" t="s">
        <v>28</v>
      </c>
      <c r="F2" s="20"/>
      <c r="G2" s="20"/>
      <c r="H2" s="20"/>
      <c r="I2" s="20"/>
      <c r="J2" s="6"/>
    </row>
    <row r="3" spans="1:10" x14ac:dyDescent="0.25">
      <c r="A3">
        <v>1</v>
      </c>
      <c r="B3" s="1">
        <v>150.4606708490663</v>
      </c>
      <c r="C3" s="1">
        <v>149.50849256290306</v>
      </c>
      <c r="E3" s="11" t="s">
        <v>23</v>
      </c>
      <c r="F3" s="12" t="s">
        <v>24</v>
      </c>
      <c r="G3" s="12" t="s">
        <v>25</v>
      </c>
      <c r="H3" s="12" t="s">
        <v>26</v>
      </c>
      <c r="I3" s="13" t="s">
        <v>27</v>
      </c>
      <c r="J3" s="7" t="s">
        <v>29</v>
      </c>
    </row>
    <row r="4" spans="1:10" x14ac:dyDescent="0.25">
      <c r="A4">
        <v>2</v>
      </c>
      <c r="B4" s="1">
        <v>157.99102287463043</v>
      </c>
      <c r="C4" s="1">
        <v>149.84306999637573</v>
      </c>
      <c r="E4" s="14" t="s">
        <v>21</v>
      </c>
      <c r="F4" s="6">
        <v>1</v>
      </c>
      <c r="G4" s="6">
        <v>4</v>
      </c>
      <c r="H4" s="6">
        <v>5</v>
      </c>
      <c r="I4" s="15">
        <v>5</v>
      </c>
      <c r="J4" s="8">
        <f>SUM(F4:I4)</f>
        <v>15</v>
      </c>
    </row>
    <row r="5" spans="1:10" ht="15.75" thickBot="1" x14ac:dyDescent="0.3">
      <c r="A5">
        <v>3</v>
      </c>
      <c r="B5" s="1">
        <v>159.37439981862099</v>
      </c>
      <c r="C5" s="1">
        <v>152.33696621799371</v>
      </c>
      <c r="E5" s="16" t="s">
        <v>22</v>
      </c>
      <c r="F5" s="17">
        <v>3</v>
      </c>
      <c r="G5" s="17">
        <v>5</v>
      </c>
      <c r="H5" s="17">
        <v>3</v>
      </c>
      <c r="I5" s="18">
        <v>0</v>
      </c>
      <c r="J5" s="8">
        <f>SUM(F5:I5)</f>
        <v>11</v>
      </c>
    </row>
    <row r="6" spans="1:10" x14ac:dyDescent="0.25">
      <c r="A6">
        <v>4</v>
      </c>
      <c r="B6" s="1">
        <v>165.25763595485856</v>
      </c>
      <c r="C6" s="1">
        <v>158.2377777020626</v>
      </c>
      <c r="E6" s="9" t="s">
        <v>29</v>
      </c>
      <c r="F6" s="10">
        <f>SUM(F4:F5)</f>
        <v>4</v>
      </c>
      <c r="G6" s="10">
        <f t="shared" ref="G6:I6" si="0">SUM(G4:G5)</f>
        <v>9</v>
      </c>
      <c r="H6" s="10">
        <f t="shared" si="0"/>
        <v>8</v>
      </c>
      <c r="I6" s="10">
        <f t="shared" si="0"/>
        <v>5</v>
      </c>
      <c r="J6" s="6">
        <f>SUM(J4:J5)</f>
        <v>26</v>
      </c>
    </row>
    <row r="7" spans="1:10" x14ac:dyDescent="0.25">
      <c r="A7">
        <v>5</v>
      </c>
      <c r="B7" s="1">
        <v>167.82758670123383</v>
      </c>
      <c r="C7" s="1">
        <v>160.02344805996117</v>
      </c>
    </row>
    <row r="8" spans="1:10" x14ac:dyDescent="0.25">
      <c r="A8">
        <v>6</v>
      </c>
      <c r="B8" s="1">
        <v>178.17238455686424</v>
      </c>
      <c r="C8" s="1">
        <v>165.7563482197358</v>
      </c>
    </row>
    <row r="9" spans="1:10" ht="15.75" thickBot="1" x14ac:dyDescent="0.3">
      <c r="A9">
        <v>7</v>
      </c>
      <c r="B9" s="1">
        <v>179.45239720623599</v>
      </c>
      <c r="C9" s="1">
        <v>166.95788842545383</v>
      </c>
      <c r="E9" s="20" t="s">
        <v>30</v>
      </c>
      <c r="F9" s="20"/>
      <c r="G9" s="20"/>
      <c r="H9" s="20"/>
      <c r="I9" s="20"/>
      <c r="J9" s="6"/>
    </row>
    <row r="10" spans="1:10" x14ac:dyDescent="0.25">
      <c r="A10">
        <v>8</v>
      </c>
      <c r="B10" s="1">
        <v>179.49011663707881</v>
      </c>
      <c r="C10" s="1">
        <v>168.21191739756134</v>
      </c>
      <c r="E10" s="11" t="s">
        <v>23</v>
      </c>
      <c r="F10" s="12" t="s">
        <v>24</v>
      </c>
      <c r="G10" s="12" t="s">
        <v>25</v>
      </c>
      <c r="H10" s="12" t="s">
        <v>26</v>
      </c>
      <c r="I10" s="13" t="s">
        <v>27</v>
      </c>
      <c r="J10" s="7" t="s">
        <v>29</v>
      </c>
    </row>
    <row r="11" spans="1:10" x14ac:dyDescent="0.25">
      <c r="A11">
        <v>9</v>
      </c>
      <c r="B11" s="1">
        <v>180.05384257525765</v>
      </c>
      <c r="C11" s="1">
        <v>170.3141406593258</v>
      </c>
      <c r="E11" s="14" t="s">
        <v>21</v>
      </c>
      <c r="F11" s="19">
        <f>F4/$J$6</f>
        <v>3.8461538461538464E-2</v>
      </c>
      <c r="G11" s="19">
        <f t="shared" ref="G11:J11" si="1">G4/$J$6</f>
        <v>0.15384615384615385</v>
      </c>
      <c r="H11" s="19">
        <f t="shared" si="1"/>
        <v>0.19230769230769232</v>
      </c>
      <c r="I11" s="19">
        <f t="shared" si="1"/>
        <v>0.19230769230769232</v>
      </c>
      <c r="J11" s="19">
        <f t="shared" si="1"/>
        <v>0.57692307692307687</v>
      </c>
    </row>
    <row r="12" spans="1:10" ht="15.75" thickBot="1" x14ac:dyDescent="0.3">
      <c r="A12">
        <v>10</v>
      </c>
      <c r="B12" s="1">
        <v>182.69163579254428</v>
      </c>
      <c r="C12" s="1">
        <v>174.99611717191837</v>
      </c>
      <c r="E12" s="16" t="s">
        <v>22</v>
      </c>
      <c r="F12" s="19">
        <f t="shared" ref="F12:J12" si="2">F5/$J$6</f>
        <v>0.11538461538461539</v>
      </c>
      <c r="G12" s="19">
        <f t="shared" si="2"/>
        <v>0.19230769230769232</v>
      </c>
      <c r="H12" s="19">
        <f t="shared" si="2"/>
        <v>0.11538461538461539</v>
      </c>
      <c r="I12" s="19">
        <f t="shared" si="2"/>
        <v>0</v>
      </c>
      <c r="J12" s="19">
        <f t="shared" si="2"/>
        <v>0.42307692307692307</v>
      </c>
    </row>
    <row r="13" spans="1:10" x14ac:dyDescent="0.25">
      <c r="A13">
        <v>11</v>
      </c>
      <c r="B13" s="1">
        <v>185.58726679567053</v>
      </c>
      <c r="C13" s="1">
        <v>176.49306922241129</v>
      </c>
      <c r="E13" s="9" t="s">
        <v>29</v>
      </c>
      <c r="F13" s="19">
        <f t="shared" ref="F13:J13" si="3">F6/$J$6</f>
        <v>0.15384615384615385</v>
      </c>
      <c r="G13" s="19">
        <f t="shared" si="3"/>
        <v>0.34615384615384615</v>
      </c>
      <c r="H13" s="19">
        <f t="shared" si="3"/>
        <v>0.30769230769230771</v>
      </c>
      <c r="I13" s="19">
        <f t="shared" si="3"/>
        <v>0.19230769230769232</v>
      </c>
      <c r="J13" s="19">
        <f t="shared" si="3"/>
        <v>1</v>
      </c>
    </row>
    <row r="14" spans="1:10" x14ac:dyDescent="0.25">
      <c r="A14">
        <v>12</v>
      </c>
      <c r="B14" s="1">
        <v>186.7844677465859</v>
      </c>
      <c r="C14" s="1"/>
    </row>
    <row r="15" spans="1:10" x14ac:dyDescent="0.25">
      <c r="A15">
        <v>13</v>
      </c>
      <c r="B15" s="1">
        <v>194.14189453396037</v>
      </c>
      <c r="C15" s="1"/>
    </row>
    <row r="16" spans="1:10" ht="15.75" thickBot="1" x14ac:dyDescent="0.3">
      <c r="A16">
        <v>14</v>
      </c>
      <c r="B16" s="1">
        <v>196.14270833793836</v>
      </c>
      <c r="C16" s="1"/>
      <c r="E16" s="20" t="s">
        <v>31</v>
      </c>
      <c r="F16" s="20"/>
      <c r="G16" s="20"/>
      <c r="H16" s="20"/>
      <c r="I16" s="20"/>
      <c r="J16" s="6"/>
    </row>
    <row r="17" spans="1:10" x14ac:dyDescent="0.25">
      <c r="A17">
        <v>15</v>
      </c>
      <c r="B17" s="1">
        <v>198.09789833065236</v>
      </c>
      <c r="C17" s="1"/>
      <c r="E17" s="11" t="s">
        <v>23</v>
      </c>
      <c r="F17" s="12" t="s">
        <v>24</v>
      </c>
      <c r="G17" s="12" t="s">
        <v>25</v>
      </c>
      <c r="H17" s="12" t="s">
        <v>26</v>
      </c>
      <c r="I17" s="13" t="s">
        <v>27</v>
      </c>
      <c r="J17" s="7" t="s">
        <v>29</v>
      </c>
    </row>
    <row r="18" spans="1:10" x14ac:dyDescent="0.25">
      <c r="E18" s="14" t="s">
        <v>21</v>
      </c>
      <c r="F18" s="19">
        <f>$J11*F13</f>
        <v>8.8757396449704137E-2</v>
      </c>
      <c r="G18" s="19">
        <f t="shared" ref="G18:I18" si="4">$J11*G13</f>
        <v>0.19970414201183428</v>
      </c>
      <c r="H18" s="19">
        <f>$J11*H13</f>
        <v>0.17751479289940827</v>
      </c>
      <c r="I18" s="19">
        <f t="shared" si="4"/>
        <v>0.11094674556213018</v>
      </c>
      <c r="J18" s="19">
        <f>J11</f>
        <v>0.57692307692307687</v>
      </c>
    </row>
    <row r="19" spans="1:10" ht="15.75" thickBot="1" x14ac:dyDescent="0.3">
      <c r="E19" s="16" t="s">
        <v>22</v>
      </c>
      <c r="F19" s="19">
        <f t="shared" ref="F19:I19" si="5">$J12*F13</f>
        <v>6.5088757396449703E-2</v>
      </c>
      <c r="G19" s="19">
        <f t="shared" si="5"/>
        <v>0.14644970414201183</v>
      </c>
      <c r="H19" s="19">
        <f t="shared" si="5"/>
        <v>0.13017751479289941</v>
      </c>
      <c r="I19" s="19">
        <f t="shared" si="5"/>
        <v>8.1360946745562129E-2</v>
      </c>
      <c r="J19" s="19">
        <f>J12</f>
        <v>0.42307692307692307</v>
      </c>
    </row>
    <row r="20" spans="1:10" x14ac:dyDescent="0.25">
      <c r="E20" s="9" t="s">
        <v>29</v>
      </c>
      <c r="F20" s="19">
        <f t="shared" ref="F20:I20" si="6">F13</f>
        <v>0.15384615384615385</v>
      </c>
      <c r="G20" s="19">
        <f t="shared" si="6"/>
        <v>0.34615384615384615</v>
      </c>
      <c r="H20" s="19">
        <f t="shared" si="6"/>
        <v>0.30769230769230771</v>
      </c>
      <c r="I20" s="19">
        <f t="shared" si="6"/>
        <v>0.19230769230769232</v>
      </c>
      <c r="J20" s="19">
        <f>J13</f>
        <v>1</v>
      </c>
    </row>
  </sheetData>
  <mergeCells count="3">
    <mergeCell ref="E2:I2"/>
    <mergeCell ref="E9:I9"/>
    <mergeCell ref="E16:I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C5F4-E6E5-4C65-9309-2F2166CC9329}">
  <dimension ref="A3:K34"/>
  <sheetViews>
    <sheetView tabSelected="1" topLeftCell="A4" workbookViewId="0">
      <selection activeCell="K6" sqref="K6"/>
    </sheetView>
  </sheetViews>
  <sheetFormatPr baseColWidth="10" defaultRowHeight="15" x14ac:dyDescent="0.25"/>
  <cols>
    <col min="2" max="2" width="14.5703125" style="1" bestFit="1" customWidth="1"/>
  </cols>
  <sheetData>
    <row r="3" spans="1:11" x14ac:dyDescent="0.25">
      <c r="B3" s="21">
        <f>2/37</f>
        <v>5.4054054054054057E-2</v>
      </c>
      <c r="F3">
        <v>365</v>
      </c>
    </row>
    <row r="4" spans="1:11" x14ac:dyDescent="0.25">
      <c r="A4">
        <v>1</v>
      </c>
      <c r="B4" s="22">
        <f>$B$3^A4</f>
        <v>5.4054054054054057E-2</v>
      </c>
      <c r="D4">
        <v>1</v>
      </c>
      <c r="E4">
        <v>365</v>
      </c>
    </row>
    <row r="5" spans="1:11" x14ac:dyDescent="0.25">
      <c r="A5">
        <f>1+A4</f>
        <v>2</v>
      </c>
      <c r="B5" s="22">
        <f t="shared" ref="B5:B12" si="0">$B$3^A5</f>
        <v>2.921840759678598E-3</v>
      </c>
      <c r="D5">
        <f>D4+1</f>
        <v>2</v>
      </c>
      <c r="E5">
        <f>E4-1</f>
        <v>364</v>
      </c>
      <c r="F5">
        <f>PRODUCT(E$4:E5)</f>
        <v>132860</v>
      </c>
      <c r="G5">
        <f>$F$3^D5</f>
        <v>133225</v>
      </c>
      <c r="H5">
        <f>F5/G5</f>
        <v>0.99726027397260275</v>
      </c>
    </row>
    <row r="6" spans="1:11" x14ac:dyDescent="0.25">
      <c r="A6">
        <f t="shared" ref="A6:A12" si="1">1+A5</f>
        <v>3</v>
      </c>
      <c r="B6" s="22">
        <f t="shared" si="0"/>
        <v>1.5793733836100531E-4</v>
      </c>
      <c r="D6">
        <f t="shared" ref="D6:D33" si="2">D5+1</f>
        <v>3</v>
      </c>
      <c r="E6">
        <f t="shared" ref="E6:E34" si="3">E5-1</f>
        <v>363</v>
      </c>
      <c r="F6">
        <f>PRODUCT(E$4:E6)</f>
        <v>48228180</v>
      </c>
      <c r="G6">
        <f>$F$3^D6</f>
        <v>48627125</v>
      </c>
      <c r="H6">
        <f t="shared" ref="H6:H33" si="4">F6/G6</f>
        <v>0.99179583411521866</v>
      </c>
      <c r="J6" t="s">
        <v>32</v>
      </c>
      <c r="K6" s="23">
        <f>0.98*0.001/(0.98*0.001+0.03*0.999)</f>
        <v>3.1663974151857836E-2</v>
      </c>
    </row>
    <row r="7" spans="1:11" x14ac:dyDescent="0.25">
      <c r="A7">
        <f t="shared" si="1"/>
        <v>4</v>
      </c>
      <c r="B7" s="22">
        <f t="shared" si="0"/>
        <v>8.5371534249192059E-6</v>
      </c>
      <c r="D7">
        <f t="shared" si="2"/>
        <v>4</v>
      </c>
      <c r="E7">
        <f t="shared" si="3"/>
        <v>362</v>
      </c>
      <c r="F7">
        <f>PRODUCT(E$4:E7)</f>
        <v>17458601160</v>
      </c>
      <c r="G7">
        <f t="shared" ref="G7:G33" si="5">$F$3^D7</f>
        <v>17748900625</v>
      </c>
      <c r="H7">
        <f t="shared" si="4"/>
        <v>0.98364408753344967</v>
      </c>
    </row>
    <row r="8" spans="1:11" x14ac:dyDescent="0.25">
      <c r="A8">
        <f t="shared" si="1"/>
        <v>5</v>
      </c>
      <c r="B8" s="22">
        <f t="shared" si="0"/>
        <v>4.6146775269833548E-7</v>
      </c>
      <c r="D8">
        <f t="shared" si="2"/>
        <v>5</v>
      </c>
      <c r="E8">
        <f t="shared" si="3"/>
        <v>361</v>
      </c>
      <c r="F8">
        <f>PRODUCT(E$4:E8)</f>
        <v>6302555018760</v>
      </c>
      <c r="G8">
        <f t="shared" si="5"/>
        <v>6478348728125</v>
      </c>
      <c r="H8">
        <f t="shared" si="4"/>
        <v>0.97286442630020642</v>
      </c>
    </row>
    <row r="9" spans="1:11" x14ac:dyDescent="0.25">
      <c r="A9">
        <f t="shared" si="1"/>
        <v>6</v>
      </c>
      <c r="B9" s="22">
        <f t="shared" si="0"/>
        <v>2.4944202848558678E-8</v>
      </c>
      <c r="D9">
        <f t="shared" si="2"/>
        <v>6</v>
      </c>
      <c r="E9">
        <f t="shared" si="3"/>
        <v>360</v>
      </c>
      <c r="F9">
        <f>PRODUCT(E$4:E9)</f>
        <v>2268919806753600</v>
      </c>
      <c r="G9">
        <f t="shared" si="5"/>
        <v>2364597285765625</v>
      </c>
      <c r="H9">
        <f t="shared" si="4"/>
        <v>0.95953751635088846</v>
      </c>
    </row>
    <row r="10" spans="1:11" x14ac:dyDescent="0.25">
      <c r="A10">
        <f t="shared" si="1"/>
        <v>7</v>
      </c>
      <c r="B10" s="22">
        <f t="shared" si="0"/>
        <v>1.3483352891112801E-9</v>
      </c>
      <c r="D10">
        <f t="shared" si="2"/>
        <v>7</v>
      </c>
      <c r="E10">
        <f t="shared" si="3"/>
        <v>359</v>
      </c>
      <c r="F10">
        <f>PRODUCT(E$4:E10)</f>
        <v>8.1454221062454246E+17</v>
      </c>
      <c r="G10">
        <f t="shared" si="5"/>
        <v>8.6307800930445312E+17</v>
      </c>
      <c r="H10">
        <f t="shared" si="4"/>
        <v>0.94376429690402464</v>
      </c>
    </row>
    <row r="11" spans="1:11" x14ac:dyDescent="0.25">
      <c r="A11">
        <f t="shared" si="1"/>
        <v>8</v>
      </c>
      <c r="B11" s="22">
        <f t="shared" si="0"/>
        <v>7.2882988600609733E-11</v>
      </c>
      <c r="D11">
        <f t="shared" si="2"/>
        <v>8</v>
      </c>
      <c r="E11">
        <f t="shared" si="3"/>
        <v>358</v>
      </c>
      <c r="F11">
        <f>PRODUCT(E$4:E11)</f>
        <v>2.9160611140358619E+20</v>
      </c>
      <c r="G11">
        <f t="shared" si="5"/>
        <v>3.150234733961254E+20</v>
      </c>
      <c r="H11">
        <f t="shared" si="4"/>
        <v>0.92566470764833098</v>
      </c>
    </row>
    <row r="12" spans="1:11" x14ac:dyDescent="0.25">
      <c r="A12">
        <f t="shared" si="1"/>
        <v>9</v>
      </c>
      <c r="B12" s="22">
        <f t="shared" si="0"/>
        <v>3.9396210054383643E-12</v>
      </c>
      <c r="D12">
        <f t="shared" si="2"/>
        <v>9</v>
      </c>
      <c r="E12">
        <f t="shared" si="3"/>
        <v>357</v>
      </c>
      <c r="F12">
        <f>PRODUCT(E$4:E12)</f>
        <v>1.0410338177108027E+23</v>
      </c>
      <c r="G12">
        <f t="shared" si="5"/>
        <v>1.1498356778958577E+23</v>
      </c>
      <c r="H12">
        <f t="shared" si="4"/>
        <v>0.90537616611083327</v>
      </c>
    </row>
    <row r="13" spans="1:11" x14ac:dyDescent="0.25">
      <c r="D13">
        <f t="shared" si="2"/>
        <v>10</v>
      </c>
      <c r="E13">
        <f t="shared" si="3"/>
        <v>356</v>
      </c>
      <c r="F13">
        <f>PRODUCT(E$4:E13)</f>
        <v>3.7060803910504576E+25</v>
      </c>
      <c r="G13">
        <f t="shared" si="5"/>
        <v>4.1969002243198805E+25</v>
      </c>
      <c r="H13">
        <f t="shared" si="4"/>
        <v>0.88305182228892243</v>
      </c>
    </row>
    <row r="14" spans="1:11" x14ac:dyDescent="0.25">
      <c r="D14">
        <f t="shared" si="2"/>
        <v>11</v>
      </c>
      <c r="E14">
        <f t="shared" si="3"/>
        <v>355</v>
      </c>
      <c r="F14">
        <f>PRODUCT(E$4:E14)</f>
        <v>1.3156585388229124E+28</v>
      </c>
      <c r="G14">
        <f t="shared" si="5"/>
        <v>1.5318685818767565E+28</v>
      </c>
      <c r="H14">
        <f t="shared" si="4"/>
        <v>0.85885862167826688</v>
      </c>
    </row>
    <row r="15" spans="1:11" x14ac:dyDescent="0.25">
      <c r="D15">
        <f t="shared" si="2"/>
        <v>12</v>
      </c>
      <c r="E15">
        <f t="shared" si="3"/>
        <v>354</v>
      </c>
      <c r="F15">
        <f>PRODUCT(E$4:E15)</f>
        <v>4.6574312274331098E+30</v>
      </c>
      <c r="G15">
        <f t="shared" si="5"/>
        <v>5.5913203238501605E+30</v>
      </c>
      <c r="H15">
        <f t="shared" si="4"/>
        <v>0.83297521116193562</v>
      </c>
    </row>
    <row r="16" spans="1:11" x14ac:dyDescent="0.25">
      <c r="D16">
        <f t="shared" si="2"/>
        <v>13</v>
      </c>
      <c r="E16">
        <f t="shared" si="3"/>
        <v>353</v>
      </c>
      <c r="F16">
        <f>PRODUCT(E$4:E16)</f>
        <v>1.6440732232838877E+33</v>
      </c>
      <c r="G16">
        <f t="shared" si="5"/>
        <v>2.0408319182053087E+33</v>
      </c>
      <c r="H16">
        <f t="shared" si="4"/>
        <v>0.80558972476757051</v>
      </c>
    </row>
    <row r="17" spans="4:8" x14ac:dyDescent="0.25">
      <c r="D17">
        <f t="shared" si="2"/>
        <v>14</v>
      </c>
      <c r="E17">
        <f t="shared" si="3"/>
        <v>352</v>
      </c>
      <c r="F17">
        <f>PRODUCT(E$4:E17)</f>
        <v>5.7871377459592846E+35</v>
      </c>
      <c r="G17">
        <f t="shared" si="5"/>
        <v>7.4490365014493763E+35</v>
      </c>
      <c r="H17">
        <f t="shared" si="4"/>
        <v>0.776897487995027</v>
      </c>
    </row>
    <row r="18" spans="4:8" x14ac:dyDescent="0.25">
      <c r="D18">
        <f t="shared" si="2"/>
        <v>15</v>
      </c>
      <c r="E18">
        <f t="shared" si="3"/>
        <v>351</v>
      </c>
      <c r="F18">
        <f>PRODUCT(E$4:E18)</f>
        <v>2.0312853488317089E+38</v>
      </c>
      <c r="G18">
        <f t="shared" si="5"/>
        <v>2.7188983230290225E+38</v>
      </c>
      <c r="H18">
        <f t="shared" si="4"/>
        <v>0.74709868023631354</v>
      </c>
    </row>
    <row r="19" spans="4:8" x14ac:dyDescent="0.25">
      <c r="D19">
        <f t="shared" si="2"/>
        <v>16</v>
      </c>
      <c r="E19">
        <f t="shared" si="3"/>
        <v>350</v>
      </c>
      <c r="F19">
        <f>PRODUCT(E$4:E19)</f>
        <v>7.109498720910981E+40</v>
      </c>
      <c r="G19">
        <f t="shared" si="5"/>
        <v>9.9239788790559325E+40</v>
      </c>
      <c r="H19">
        <f t="shared" si="4"/>
        <v>0.71639599474714999</v>
      </c>
    </row>
    <row r="20" spans="4:8" x14ac:dyDescent="0.25">
      <c r="D20">
        <f t="shared" si="2"/>
        <v>17</v>
      </c>
      <c r="E20">
        <f t="shared" si="3"/>
        <v>349</v>
      </c>
      <c r="F20">
        <f>PRODUCT(E$4:E20)</f>
        <v>2.4812150535979326E+43</v>
      </c>
      <c r="G20">
        <f t="shared" si="5"/>
        <v>3.6222522908554154E+43</v>
      </c>
      <c r="H20">
        <f t="shared" si="4"/>
        <v>0.68499233470343934</v>
      </c>
    </row>
    <row r="21" spans="4:8" x14ac:dyDescent="0.25">
      <c r="D21">
        <f t="shared" si="2"/>
        <v>18</v>
      </c>
      <c r="E21">
        <f t="shared" si="3"/>
        <v>348</v>
      </c>
      <c r="F21">
        <f>PRODUCT(E$4:E21)</f>
        <v>8.6346283865208052E+45</v>
      </c>
      <c r="G21">
        <f t="shared" si="5"/>
        <v>1.3221220861622265E+46</v>
      </c>
      <c r="H21">
        <f t="shared" si="4"/>
        <v>0.65308858212821064</v>
      </c>
    </row>
    <row r="22" spans="4:8" x14ac:dyDescent="0.25">
      <c r="D22">
        <f t="shared" si="2"/>
        <v>19</v>
      </c>
      <c r="E22">
        <f t="shared" si="3"/>
        <v>347</v>
      </c>
      <c r="F22">
        <f>PRODUCT(E$4:E22)</f>
        <v>2.9962160501227194E+48</v>
      </c>
      <c r="G22">
        <f t="shared" si="5"/>
        <v>4.8257456144921273E+48</v>
      </c>
      <c r="H22">
        <f t="shared" si="4"/>
        <v>0.62088147396846327</v>
      </c>
    </row>
    <row r="23" spans="4:8" x14ac:dyDescent="0.25">
      <c r="D23">
        <f t="shared" si="2"/>
        <v>20</v>
      </c>
      <c r="E23">
        <f t="shared" si="3"/>
        <v>346</v>
      </c>
      <c r="F23">
        <f>PRODUCT(E$4:E23)</f>
        <v>1.0366907533424609E+51</v>
      </c>
      <c r="G23">
        <f t="shared" si="5"/>
        <v>1.7613971492896263E+51</v>
      </c>
      <c r="H23">
        <f t="shared" si="4"/>
        <v>0.58856161641941995</v>
      </c>
    </row>
    <row r="24" spans="4:8" x14ac:dyDescent="0.25">
      <c r="D24">
        <f t="shared" si="2"/>
        <v>21</v>
      </c>
      <c r="E24">
        <f t="shared" si="3"/>
        <v>345</v>
      </c>
      <c r="F24">
        <f>PRODUCT(E$4:E24)</f>
        <v>3.5765830990314899E+53</v>
      </c>
      <c r="G24">
        <f t="shared" si="5"/>
        <v>6.4290995949071365E+53</v>
      </c>
      <c r="H24">
        <f t="shared" si="4"/>
        <v>0.55631166483479422</v>
      </c>
    </row>
    <row r="25" spans="4:8" x14ac:dyDescent="0.25">
      <c r="D25">
        <f t="shared" si="2"/>
        <v>22</v>
      </c>
      <c r="E25">
        <f t="shared" si="3"/>
        <v>344</v>
      </c>
      <c r="F25">
        <f>PRODUCT(E$4:E25)</f>
        <v>1.2303445860668325E+56</v>
      </c>
      <c r="G25">
        <f t="shared" si="5"/>
        <v>2.3466213521411047E+56</v>
      </c>
      <c r="H25">
        <f t="shared" si="4"/>
        <v>0.52430469233744981</v>
      </c>
    </row>
    <row r="26" spans="4:8" x14ac:dyDescent="0.25">
      <c r="D26" s="5">
        <f t="shared" si="2"/>
        <v>23</v>
      </c>
      <c r="E26" s="5">
        <f t="shared" si="3"/>
        <v>343</v>
      </c>
      <c r="F26" s="5">
        <f>PRODUCT(E$4:E26)</f>
        <v>4.2200819302092356E+58</v>
      </c>
      <c r="G26" s="5">
        <f t="shared" si="5"/>
        <v>8.5651679353150322E+58</v>
      </c>
      <c r="H26" s="5">
        <f t="shared" si="4"/>
        <v>0.49270276567601456</v>
      </c>
    </row>
    <row r="27" spans="4:8" x14ac:dyDescent="0.25">
      <c r="D27">
        <f t="shared" si="2"/>
        <v>24</v>
      </c>
      <c r="E27">
        <f t="shared" si="3"/>
        <v>342</v>
      </c>
      <c r="F27">
        <f>PRODUCT(E$4:E27)</f>
        <v>1.4432680201315587E+61</v>
      </c>
      <c r="G27">
        <f t="shared" si="5"/>
        <v>3.1262862963899871E+61</v>
      </c>
      <c r="H27">
        <f t="shared" si="4"/>
        <v>0.46165574208547117</v>
      </c>
    </row>
    <row r="28" spans="4:8" x14ac:dyDescent="0.25">
      <c r="D28">
        <f t="shared" si="2"/>
        <v>25</v>
      </c>
      <c r="E28">
        <f t="shared" si="3"/>
        <v>341</v>
      </c>
      <c r="F28">
        <f>PRODUCT(E$4:E28)</f>
        <v>4.9215439486486154E+63</v>
      </c>
      <c r="G28">
        <f t="shared" si="5"/>
        <v>1.1410944981823451E+64</v>
      </c>
      <c r="H28">
        <f t="shared" si="4"/>
        <v>0.43130029603053616</v>
      </c>
    </row>
    <row r="29" spans="4:8" x14ac:dyDescent="0.25">
      <c r="D29">
        <f t="shared" si="2"/>
        <v>26</v>
      </c>
      <c r="E29">
        <f t="shared" si="3"/>
        <v>340</v>
      </c>
      <c r="F29">
        <f>PRODUCT(E$4:E29)</f>
        <v>1.6733249425405292E+66</v>
      </c>
      <c r="G29">
        <f t="shared" si="5"/>
        <v>4.16499491836556E+66</v>
      </c>
      <c r="H29">
        <f t="shared" si="4"/>
        <v>0.40175917986406101</v>
      </c>
    </row>
    <row r="30" spans="4:8" x14ac:dyDescent="0.25">
      <c r="D30">
        <f t="shared" si="2"/>
        <v>27</v>
      </c>
      <c r="E30">
        <f t="shared" si="3"/>
        <v>339</v>
      </c>
      <c r="F30">
        <f>PRODUCT(E$4:E30)</f>
        <v>5.6725715552123942E+68</v>
      </c>
      <c r="G30">
        <f t="shared" si="5"/>
        <v>1.5202231452034296E+69</v>
      </c>
      <c r="H30">
        <f t="shared" si="4"/>
        <v>0.373140717736758</v>
      </c>
    </row>
    <row r="31" spans="4:8" x14ac:dyDescent="0.25">
      <c r="D31">
        <f t="shared" si="2"/>
        <v>28</v>
      </c>
      <c r="E31">
        <f t="shared" si="3"/>
        <v>338</v>
      </c>
      <c r="F31">
        <f>PRODUCT(E$4:E31)</f>
        <v>1.9173291856617893E+71</v>
      </c>
      <c r="G31">
        <f t="shared" si="5"/>
        <v>5.5488144799925169E+71</v>
      </c>
      <c r="H31">
        <f t="shared" si="4"/>
        <v>0.34553852765760068</v>
      </c>
    </row>
    <row r="32" spans="4:8" x14ac:dyDescent="0.25">
      <c r="D32">
        <f t="shared" si="2"/>
        <v>29</v>
      </c>
      <c r="E32">
        <f t="shared" si="3"/>
        <v>337</v>
      </c>
      <c r="F32">
        <f>PRODUCT(E$4:E32)</f>
        <v>6.4613993556802304E+73</v>
      </c>
      <c r="G32">
        <f t="shared" si="5"/>
        <v>2.0253172851972688E+74</v>
      </c>
      <c r="H32">
        <f t="shared" si="4"/>
        <v>0.31903146252222309</v>
      </c>
    </row>
    <row r="33" spans="4:8" x14ac:dyDescent="0.25">
      <c r="D33">
        <f t="shared" si="2"/>
        <v>30</v>
      </c>
      <c r="E33">
        <f t="shared" si="3"/>
        <v>336</v>
      </c>
      <c r="F33">
        <f>PRODUCT(E$4:E33)</f>
        <v>2.1710301835085573E+76</v>
      </c>
      <c r="G33">
        <f t="shared" si="5"/>
        <v>7.3924080909700304E+76</v>
      </c>
      <c r="H33">
        <f t="shared" si="4"/>
        <v>0.29368375728073137</v>
      </c>
    </row>
    <row r="34" spans="4:8" x14ac:dyDescent="0.25">
      <c r="E34">
        <f t="shared" si="3"/>
        <v>335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2024-03-13T07:28:53Z</dcterms:created>
  <dcterms:modified xsi:type="dcterms:W3CDTF">2024-03-21T12:45:47Z</dcterms:modified>
</cp:coreProperties>
</file>