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1046\Nextcloud\2024SS\Statistik_A\Lecture\P\"/>
    </mc:Choice>
  </mc:AlternateContent>
  <xr:revisionPtr revIDLastSave="0" documentId="13_ncr:1_{F71DF0B1-E8AC-4C60-9F75-3EF20A0D73E2}" xr6:coauthVersionLast="47" xr6:coauthVersionMax="47" xr10:uidLastSave="{00000000-0000-0000-0000-000000000000}"/>
  <bookViews>
    <workbookView xWindow="4980" yWindow="1065" windowWidth="21600" windowHeight="14775" activeTab="1" xr2:uid="{FC2744AA-46A4-4ABA-A954-55EF02688806}"/>
  </bookViews>
  <sheets>
    <sheet name="Tabelle1" sheetId="1" r:id="rId1"/>
    <sheet name="Tabelle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2" l="1"/>
  <c r="H20" i="2"/>
  <c r="G20" i="2"/>
  <c r="F20" i="2"/>
  <c r="J20" i="2"/>
  <c r="J19" i="2"/>
  <c r="J18" i="2"/>
  <c r="F19" i="2"/>
  <c r="I19" i="2"/>
  <c r="H19" i="2"/>
  <c r="G19" i="2"/>
  <c r="F18" i="2"/>
  <c r="H18" i="2"/>
  <c r="I18" i="2"/>
  <c r="G18" i="2"/>
  <c r="J13" i="2"/>
  <c r="I13" i="2"/>
  <c r="H13" i="2"/>
  <c r="G13" i="2"/>
  <c r="F13" i="2"/>
  <c r="J12" i="2"/>
  <c r="I12" i="2"/>
  <c r="H12" i="2"/>
  <c r="G12" i="2"/>
  <c r="F12" i="2"/>
  <c r="J11" i="2"/>
  <c r="I11" i="2"/>
  <c r="H11" i="2"/>
  <c r="G11" i="2"/>
  <c r="F11" i="2"/>
  <c r="J6" i="2"/>
  <c r="I6" i="2"/>
  <c r="H6" i="2"/>
  <c r="G6" i="2"/>
  <c r="F6" i="2"/>
  <c r="J5" i="2"/>
  <c r="J4" i="2"/>
  <c r="C23" i="1"/>
  <c r="C24" i="1" s="1"/>
  <c r="C25" i="1" s="1"/>
  <c r="C26" i="1" s="1"/>
  <c r="C27" i="1" s="1"/>
  <c r="C28" i="1" s="1"/>
  <c r="C29" i="1" s="1"/>
  <c r="C30" i="1" s="1"/>
  <c r="C31" i="1" s="1"/>
  <c r="C32" i="1" s="1"/>
  <c r="B32" i="1"/>
  <c r="B31" i="1"/>
  <c r="B30" i="1"/>
  <c r="B29" i="1"/>
  <c r="B28" i="1"/>
  <c r="B27" i="1"/>
  <c r="B26" i="1"/>
  <c r="B25" i="1"/>
  <c r="B24" i="1"/>
  <c r="B23" i="1"/>
  <c r="A23" i="1"/>
  <c r="A24" i="1" s="1"/>
  <c r="A25" i="1" s="1"/>
  <c r="A26" i="1" s="1"/>
  <c r="A27" i="1" s="1"/>
  <c r="A28" i="1" s="1"/>
  <c r="A29" i="1" s="1"/>
  <c r="A30" i="1" s="1"/>
  <c r="A31" i="1" s="1"/>
  <c r="A32" i="1" s="1"/>
  <c r="B22" i="1"/>
  <c r="B4" i="1"/>
  <c r="G16" i="1"/>
  <c r="G6" i="1"/>
  <c r="G4" i="1"/>
  <c r="F7" i="1"/>
  <c r="L7" i="1"/>
  <c r="M6" i="1"/>
  <c r="M5" i="1"/>
  <c r="M4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J5" i="1"/>
  <c r="L5" i="1" s="1"/>
  <c r="J4" i="1"/>
  <c r="C5" i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L4" i="1" s="1"/>
  <c r="G15" i="1" s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F8" i="1" l="1"/>
  <c r="G5" i="1"/>
  <c r="G19" i="1" s="1"/>
  <c r="G17" i="1"/>
  <c r="F10" i="1"/>
  <c r="G7" i="1"/>
  <c r="J6" i="1"/>
  <c r="L6" i="1" s="1"/>
  <c r="F9" i="1"/>
  <c r="G18" i="1"/>
  <c r="F11" i="1"/>
  <c r="G8" i="1"/>
  <c r="F12" i="1"/>
  <c r="G9" i="1"/>
  <c r="F13" i="1"/>
  <c r="G10" i="1"/>
  <c r="F14" i="1"/>
  <c r="G11" i="1"/>
  <c r="F15" i="1"/>
  <c r="G12" i="1"/>
  <c r="F4" i="1"/>
  <c r="F16" i="1"/>
  <c r="G13" i="1"/>
  <c r="F5" i="1"/>
  <c r="F17" i="1"/>
  <c r="G14" i="1"/>
  <c r="F6" i="1"/>
  <c r="F18" i="1"/>
  <c r="L10" i="1" l="1"/>
  <c r="L12" i="1" s="1"/>
  <c r="L9" i="1"/>
  <c r="L11" i="1" s="1"/>
  <c r="L13" i="1" s="1"/>
  <c r="F19" i="1"/>
  <c r="L8" i="1" s="1"/>
</calcChain>
</file>

<file path=xl/sharedStrings.xml><?xml version="1.0" encoding="utf-8"?>
<sst xmlns="http://schemas.openxmlformats.org/spreadsheetml/2006/main" count="58" uniqueCount="32">
  <si>
    <t>Größe</t>
  </si>
  <si>
    <t>Zufallsgenerator</t>
  </si>
  <si>
    <t>Daten</t>
  </si>
  <si>
    <t>summe</t>
  </si>
  <si>
    <t>xa</t>
  </si>
  <si>
    <t>xg</t>
  </si>
  <si>
    <t>1/x</t>
  </si>
  <si>
    <t>summe-x</t>
  </si>
  <si>
    <t>produkt-x</t>
  </si>
  <si>
    <t>summe-1/x</t>
  </si>
  <si>
    <t>xh</t>
  </si>
  <si>
    <t>x-aufsteigend</t>
  </si>
  <si>
    <t>xmed</t>
  </si>
  <si>
    <t>abs(xi-xa)</t>
  </si>
  <si>
    <t>(xi-xa)^2</t>
  </si>
  <si>
    <t>MAD</t>
  </si>
  <si>
    <t>sigmahat</t>
  </si>
  <si>
    <t>sigmahat^2</t>
  </si>
  <si>
    <t>sigma^2</t>
  </si>
  <si>
    <t>sigma</t>
  </si>
  <si>
    <t>VAK</t>
  </si>
  <si>
    <t>m</t>
  </si>
  <si>
    <t>w</t>
  </si>
  <si>
    <t>Geschlecht/Größe</t>
  </si>
  <si>
    <t>(0-155)</t>
  </si>
  <si>
    <t>[155,170)</t>
  </si>
  <si>
    <t>[170,185)</t>
  </si>
  <si>
    <t>[185,200]</t>
  </si>
  <si>
    <t>Absolute Häufigkeiten</t>
  </si>
  <si>
    <t>Randhäufigkeit</t>
  </si>
  <si>
    <t>relative empirische Häufigkeiten</t>
  </si>
  <si>
    <t>theoretische relative Häufigkeiten bei Unabhängigkeit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</si>
</sst>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71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2" fontId="0" fillId="0" borderId="0" xfId="0" applyNumberFormat="1"/>
    <xf numFmtId="0" fontId="0" fillId="0" borderId="0" xfId="0" applyNumberFormat="1"/>
    <xf numFmtId="164" fontId="0" fillId="0" borderId="0" xfId="0" applyNumberFormat="1"/>
    <xf numFmtId="2" fontId="2" fillId="0" borderId="0" xfId="0" applyNumberFormat="1" applyFont="1"/>
    <xf numFmtId="0" fontId="2" fillId="0" borderId="0" xfId="0" applyFont="1"/>
    <xf numFmtId="0" fontId="0" fillId="0" borderId="1" xfId="0" applyBorder="1"/>
    <xf numFmtId="0" fontId="0" fillId="0" borderId="2" xfId="0" applyFill="1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171" fontId="0" fillId="0" borderId="1" xfId="1" applyNumberFormat="1" applyFont="1" applyBorder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8B4B4-8A17-4D15-AAB9-92FA01612F71}">
  <dimension ref="A1:M32"/>
  <sheetViews>
    <sheetView topLeftCell="A7" zoomScale="130" zoomScaleNormal="130" workbookViewId="0">
      <selection activeCell="H21" sqref="H21:H32"/>
    </sheetView>
  </sheetViews>
  <sheetFormatPr baseColWidth="10" defaultRowHeight="15" x14ac:dyDescent="0.25"/>
  <cols>
    <col min="1" max="1" width="3.28515625" bestFit="1" customWidth="1"/>
    <col min="3" max="3" width="3.28515625" bestFit="1" customWidth="1"/>
    <col min="4" max="4" width="11.5703125" bestFit="1" customWidth="1"/>
    <col min="5" max="5" width="8.140625" bestFit="1" customWidth="1"/>
    <col min="6" max="6" width="13" bestFit="1" customWidth="1"/>
    <col min="8" max="8" width="10.7109375" customWidth="1"/>
    <col min="10" max="11" width="11.5703125" bestFit="1" customWidth="1"/>
  </cols>
  <sheetData>
    <row r="1" spans="1:13" x14ac:dyDescent="0.25">
      <c r="B1" t="s">
        <v>1</v>
      </c>
      <c r="D1" t="s">
        <v>2</v>
      </c>
    </row>
    <row r="2" spans="1:13" x14ac:dyDescent="0.25">
      <c r="B2" t="s">
        <v>21</v>
      </c>
    </row>
    <row r="3" spans="1:13" x14ac:dyDescent="0.25">
      <c r="B3" t="s">
        <v>0</v>
      </c>
      <c r="D3" t="s">
        <v>0</v>
      </c>
      <c r="E3" t="s">
        <v>6</v>
      </c>
      <c r="F3" t="s">
        <v>13</v>
      </c>
      <c r="G3" t="s">
        <v>14</v>
      </c>
      <c r="H3" t="s">
        <v>11</v>
      </c>
    </row>
    <row r="4" spans="1:13" x14ac:dyDescent="0.25">
      <c r="A4">
        <v>1</v>
      </c>
      <c r="B4">
        <f ca="1">175+(0.5-RAND())*50</f>
        <v>154.99622150669825</v>
      </c>
      <c r="C4">
        <v>1</v>
      </c>
      <c r="D4" s="4">
        <v>159.37439981862099</v>
      </c>
      <c r="E4" s="3">
        <f>1/D4</f>
        <v>6.274533432835315E-3</v>
      </c>
      <c r="F4">
        <f>ABS(D4-$L$4)</f>
        <v>18.060662095458895</v>
      </c>
      <c r="G4" s="1">
        <f>(D4-$L$4)^2</f>
        <v>326.1875153263457</v>
      </c>
      <c r="H4" s="1">
        <v>150.4606708490663</v>
      </c>
      <c r="I4" s="1" t="s">
        <v>7</v>
      </c>
      <c r="J4" s="1">
        <f>SUM(D4:D18)</f>
        <v>2661.525928711198</v>
      </c>
      <c r="K4" s="1" t="s">
        <v>4</v>
      </c>
      <c r="L4" s="1">
        <f>J4/C18</f>
        <v>177.43506191407988</v>
      </c>
      <c r="M4" s="1">
        <f>AVERAGE(D4:D18)</f>
        <v>177.43506191407988</v>
      </c>
    </row>
    <row r="5" spans="1:13" x14ac:dyDescent="0.25">
      <c r="A5">
        <f>A4+1</f>
        <v>2</v>
      </c>
      <c r="B5">
        <f t="shared" ref="B5:B18" ca="1" si="0">175+(0.5-RAND())*50</f>
        <v>173.95699347779635</v>
      </c>
      <c r="C5">
        <f>C4+1</f>
        <v>2</v>
      </c>
      <c r="D5" s="4">
        <v>157.99102287463043</v>
      </c>
      <c r="E5" s="3">
        <f t="shared" ref="E5:E18" si="1">1/D5</f>
        <v>6.3294735473263149E-3</v>
      </c>
      <c r="F5">
        <f t="shared" ref="F5:F18" si="2">ABS(D5-$L$4)</f>
        <v>19.44403903944945</v>
      </c>
      <c r="G5" s="1">
        <f t="shared" ref="G5:G18" si="3">(D5-$L$4)^2</f>
        <v>378.0706541676343</v>
      </c>
      <c r="H5" s="1">
        <v>157.99102287463043</v>
      </c>
      <c r="I5" s="1" t="s">
        <v>8</v>
      </c>
      <c r="J5" s="2">
        <f>PRODUCT(D4:D18)</f>
        <v>5.1869294564791853E+33</v>
      </c>
      <c r="K5" s="1" t="s">
        <v>5</v>
      </c>
      <c r="L5" s="1">
        <f>J5^(1/C18)</f>
        <v>176.87265274348431</v>
      </c>
      <c r="M5" s="1">
        <f>GEOMEAN(D4:D18)</f>
        <v>176.87265274348425</v>
      </c>
    </row>
    <row r="6" spans="1:13" x14ac:dyDescent="0.25">
      <c r="A6">
        <f t="shared" ref="A6:C18" si="4">A5+1</f>
        <v>3</v>
      </c>
      <c r="B6">
        <f t="shared" ca="1" si="0"/>
        <v>167.98748726724676</v>
      </c>
      <c r="C6">
        <f t="shared" si="4"/>
        <v>3</v>
      </c>
      <c r="D6" s="4">
        <v>185.58726679567053</v>
      </c>
      <c r="E6" s="3">
        <f t="shared" si="1"/>
        <v>5.388300702229688E-3</v>
      </c>
      <c r="F6">
        <f t="shared" si="2"/>
        <v>8.1522048815906487</v>
      </c>
      <c r="G6" s="1">
        <f t="shared" si="3"/>
        <v>66.458444431430408</v>
      </c>
      <c r="H6" s="1">
        <v>159.37439981862099</v>
      </c>
      <c r="I6" s="1" t="s">
        <v>9</v>
      </c>
      <c r="J6" s="1">
        <f>SUM(E4:E18)</f>
        <v>8.5083176644430852E-2</v>
      </c>
      <c r="K6" s="1" t="s">
        <v>10</v>
      </c>
      <c r="L6" s="1">
        <f>1/J6*C18</f>
        <v>176.29807197592251</v>
      </c>
      <c r="M6" s="1">
        <f>HARMEAN(D4:D18)</f>
        <v>176.29807197592251</v>
      </c>
    </row>
    <row r="7" spans="1:13" x14ac:dyDescent="0.25">
      <c r="A7">
        <f t="shared" si="4"/>
        <v>4</v>
      </c>
      <c r="B7">
        <f t="shared" ca="1" si="0"/>
        <v>170.84870934801538</v>
      </c>
      <c r="C7">
        <f t="shared" si="4"/>
        <v>4</v>
      </c>
      <c r="D7" s="4">
        <v>196.14270833793836</v>
      </c>
      <c r="E7" s="3">
        <f t="shared" si="1"/>
        <v>5.0983287040019818E-3</v>
      </c>
      <c r="F7">
        <f t="shared" si="2"/>
        <v>18.707646423858478</v>
      </c>
      <c r="G7" s="1">
        <f t="shared" si="3"/>
        <v>349.97603472010491</v>
      </c>
      <c r="H7" s="1">
        <v>165.25763595485856</v>
      </c>
      <c r="I7" s="1"/>
      <c r="J7" s="1"/>
      <c r="K7" s="1" t="s">
        <v>12</v>
      </c>
      <c r="L7" s="1">
        <f>H11</f>
        <v>179.49011663707881</v>
      </c>
      <c r="M7" s="1"/>
    </row>
    <row r="8" spans="1:13" x14ac:dyDescent="0.25">
      <c r="A8">
        <f t="shared" si="4"/>
        <v>5</v>
      </c>
      <c r="B8">
        <f t="shared" ca="1" si="0"/>
        <v>175.63170523977533</v>
      </c>
      <c r="C8">
        <f t="shared" si="4"/>
        <v>5</v>
      </c>
      <c r="D8" s="4">
        <v>167.82758670123383</v>
      </c>
      <c r="E8" s="3">
        <f t="shared" si="1"/>
        <v>5.9584959758743183E-3</v>
      </c>
      <c r="F8">
        <f t="shared" si="2"/>
        <v>9.6074752128460545</v>
      </c>
      <c r="G8" s="1">
        <f t="shared" si="3"/>
        <v>92.303579965451334</v>
      </c>
      <c r="H8" s="1">
        <v>167.82758670123383</v>
      </c>
      <c r="K8" s="1" t="s">
        <v>15</v>
      </c>
      <c r="L8" s="1">
        <f>F19/C18</f>
        <v>11.501865782931931</v>
      </c>
      <c r="M8" s="1"/>
    </row>
    <row r="9" spans="1:13" x14ac:dyDescent="0.25">
      <c r="A9">
        <f t="shared" si="4"/>
        <v>6</v>
      </c>
      <c r="B9">
        <f t="shared" ca="1" si="0"/>
        <v>179.99032673793587</v>
      </c>
      <c r="C9">
        <f t="shared" si="4"/>
        <v>6</v>
      </c>
      <c r="D9" s="4">
        <v>179.49011663707881</v>
      </c>
      <c r="E9" s="3">
        <f t="shared" si="1"/>
        <v>5.5713374013899404E-3</v>
      </c>
      <c r="F9">
        <f t="shared" si="2"/>
        <v>2.055054722998932</v>
      </c>
      <c r="G9" s="1">
        <f t="shared" si="3"/>
        <v>4.2232499145202169</v>
      </c>
      <c r="H9" s="1">
        <v>178.17238455686424</v>
      </c>
      <c r="K9" s="1" t="s">
        <v>17</v>
      </c>
      <c r="L9" s="1">
        <f>G19/C18</f>
        <v>195.04748511235843</v>
      </c>
      <c r="M9" s="1"/>
    </row>
    <row r="10" spans="1:13" x14ac:dyDescent="0.25">
      <c r="A10">
        <f t="shared" si="4"/>
        <v>7</v>
      </c>
      <c r="B10">
        <f t="shared" ca="1" si="0"/>
        <v>192.12918412012948</v>
      </c>
      <c r="C10">
        <f t="shared" si="4"/>
        <v>7</v>
      </c>
      <c r="D10" s="4">
        <v>178.17238455686424</v>
      </c>
      <c r="E10" s="3">
        <f t="shared" si="1"/>
        <v>5.6125420473386945E-3</v>
      </c>
      <c r="F10">
        <f t="shared" si="2"/>
        <v>0.73732264278436332</v>
      </c>
      <c r="G10" s="1">
        <f t="shared" si="3"/>
        <v>0.54364467956251783</v>
      </c>
      <c r="H10" s="1">
        <v>179.45239720623599</v>
      </c>
      <c r="K10" s="1" t="s">
        <v>18</v>
      </c>
      <c r="L10" s="1">
        <f>G19/(C18-1)</f>
        <v>208.97944833466974</v>
      </c>
      <c r="M10" s="1"/>
    </row>
    <row r="11" spans="1:13" x14ac:dyDescent="0.25">
      <c r="A11">
        <f t="shared" si="4"/>
        <v>8</v>
      </c>
      <c r="B11">
        <f t="shared" ca="1" si="0"/>
        <v>157.8079471618187</v>
      </c>
      <c r="C11">
        <f t="shared" si="4"/>
        <v>8</v>
      </c>
      <c r="D11" s="4">
        <v>194.14189453396037</v>
      </c>
      <c r="E11" s="3">
        <f t="shared" si="1"/>
        <v>5.1508717497607114E-3</v>
      </c>
      <c r="F11">
        <f t="shared" si="2"/>
        <v>16.706832619880487</v>
      </c>
      <c r="G11" s="1">
        <f t="shared" si="3"/>
        <v>279.11825618870267</v>
      </c>
      <c r="H11" s="1">
        <v>179.49011663707881</v>
      </c>
      <c r="K11" s="1" t="s">
        <v>16</v>
      </c>
      <c r="L11" s="1">
        <f>SQRT(L9)</f>
        <v>13.965940180036517</v>
      </c>
      <c r="M11" s="1"/>
    </row>
    <row r="12" spans="1:13" x14ac:dyDescent="0.25">
      <c r="A12">
        <f t="shared" si="4"/>
        <v>9</v>
      </c>
      <c r="B12">
        <f t="shared" ca="1" si="0"/>
        <v>159.99015166119088</v>
      </c>
      <c r="C12">
        <f t="shared" si="4"/>
        <v>9</v>
      </c>
      <c r="D12" s="4">
        <v>186.7844677465859</v>
      </c>
      <c r="E12" s="3">
        <f t="shared" si="1"/>
        <v>5.3537642185361974E-3</v>
      </c>
      <c r="F12">
        <f t="shared" si="2"/>
        <v>9.3494058325060223</v>
      </c>
      <c r="G12" s="1">
        <f t="shared" si="3"/>
        <v>87.411389420897635</v>
      </c>
      <c r="H12" s="1">
        <v>180.05384257525765</v>
      </c>
      <c r="K12" s="1" t="s">
        <v>19</v>
      </c>
      <c r="L12" s="1">
        <f>SQRT(L10)</f>
        <v>14.456121483118137</v>
      </c>
      <c r="M12" s="1"/>
    </row>
    <row r="13" spans="1:13" x14ac:dyDescent="0.25">
      <c r="A13">
        <f t="shared" si="4"/>
        <v>10</v>
      </c>
      <c r="B13">
        <f t="shared" ca="1" si="0"/>
        <v>170.75998216184584</v>
      </c>
      <c r="C13">
        <f t="shared" si="4"/>
        <v>10</v>
      </c>
      <c r="D13" s="4">
        <v>179.45239720623599</v>
      </c>
      <c r="E13" s="3">
        <f t="shared" si="1"/>
        <v>5.5725084510893893E-3</v>
      </c>
      <c r="F13">
        <f t="shared" si="2"/>
        <v>2.0173352921561047</v>
      </c>
      <c r="G13" s="1">
        <f t="shared" si="3"/>
        <v>4.0696416809785561</v>
      </c>
      <c r="H13" s="1">
        <v>182.69163579254428</v>
      </c>
      <c r="K13" s="1" t="s">
        <v>20</v>
      </c>
      <c r="L13" s="3">
        <f>L11/L4</f>
        <v>7.8710149106828178E-2</v>
      </c>
      <c r="M13" s="1"/>
    </row>
    <row r="14" spans="1:13" x14ac:dyDescent="0.25">
      <c r="A14">
        <f t="shared" si="4"/>
        <v>11</v>
      </c>
      <c r="B14">
        <f t="shared" ca="1" si="0"/>
        <v>180.83376613605927</v>
      </c>
      <c r="C14">
        <f t="shared" si="4"/>
        <v>11</v>
      </c>
      <c r="D14" s="4">
        <v>150.4606708490663</v>
      </c>
      <c r="E14" s="3">
        <f t="shared" si="1"/>
        <v>6.6462550934864827E-3</v>
      </c>
      <c r="F14">
        <f t="shared" si="2"/>
        <v>26.974391065013577</v>
      </c>
      <c r="G14" s="1">
        <f t="shared" si="3"/>
        <v>727.61777332828433</v>
      </c>
      <c r="H14" s="1">
        <v>185.58726679567053</v>
      </c>
      <c r="I14" s="1"/>
      <c r="J14" s="1"/>
      <c r="K14" s="1"/>
      <c r="L14" s="1"/>
      <c r="M14" s="1"/>
    </row>
    <row r="15" spans="1:13" x14ac:dyDescent="0.25">
      <c r="A15">
        <f t="shared" si="4"/>
        <v>12</v>
      </c>
      <c r="B15">
        <f t="shared" ca="1" si="0"/>
        <v>183.73582074841644</v>
      </c>
      <c r="C15">
        <f t="shared" si="4"/>
        <v>12</v>
      </c>
      <c r="D15" s="4">
        <v>198.09789833065236</v>
      </c>
      <c r="E15" s="3">
        <f t="shared" si="1"/>
        <v>5.048009132993748E-3</v>
      </c>
      <c r="F15">
        <f t="shared" si="2"/>
        <v>20.662836416572475</v>
      </c>
      <c r="G15" s="1">
        <f t="shared" si="3"/>
        <v>426.95280877803361</v>
      </c>
      <c r="H15" s="1">
        <v>186.7844677465859</v>
      </c>
      <c r="I15" s="1"/>
      <c r="J15" s="1"/>
      <c r="K15" s="1"/>
      <c r="L15" s="1"/>
      <c r="M15" s="1"/>
    </row>
    <row r="16" spans="1:13" x14ac:dyDescent="0.25">
      <c r="A16">
        <f t="shared" si="4"/>
        <v>13</v>
      </c>
      <c r="B16">
        <f t="shared" ca="1" si="0"/>
        <v>185.06963273677786</v>
      </c>
      <c r="C16">
        <f t="shared" si="4"/>
        <v>13</v>
      </c>
      <c r="D16" s="4">
        <v>182.69163579254428</v>
      </c>
      <c r="E16" s="3">
        <f t="shared" si="1"/>
        <v>5.4737043415362006E-3</v>
      </c>
      <c r="F16">
        <f t="shared" si="2"/>
        <v>5.2565738784643941</v>
      </c>
      <c r="G16" s="1">
        <f t="shared" si="3"/>
        <v>27.631568939754203</v>
      </c>
      <c r="H16" s="1">
        <v>194.14189453396037</v>
      </c>
      <c r="I16" s="1"/>
      <c r="J16" s="1"/>
      <c r="K16" s="1"/>
      <c r="L16" s="1"/>
      <c r="M16" s="1"/>
    </row>
    <row r="17" spans="1:13" x14ac:dyDescent="0.25">
      <c r="A17">
        <f t="shared" si="4"/>
        <v>14</v>
      </c>
      <c r="B17">
        <f t="shared" ca="1" si="0"/>
        <v>178.8270394216116</v>
      </c>
      <c r="C17">
        <f t="shared" si="4"/>
        <v>14</v>
      </c>
      <c r="D17" s="4">
        <v>165.25763595485856</v>
      </c>
      <c r="E17" s="3">
        <f t="shared" si="1"/>
        <v>6.0511576014143035E-3</v>
      </c>
      <c r="F17">
        <f t="shared" si="2"/>
        <v>12.177425959221324</v>
      </c>
      <c r="G17" s="1">
        <f t="shared" si="3"/>
        <v>148.28970299231739</v>
      </c>
      <c r="H17" s="1">
        <v>196.14270833793836</v>
      </c>
      <c r="I17" s="1"/>
      <c r="J17" s="1"/>
      <c r="K17" s="1"/>
      <c r="L17" s="1"/>
      <c r="M17" s="1"/>
    </row>
    <row r="18" spans="1:13" x14ac:dyDescent="0.25">
      <c r="A18">
        <f t="shared" si="4"/>
        <v>15</v>
      </c>
      <c r="B18">
        <f t="shared" ca="1" si="0"/>
        <v>173.5031871217771</v>
      </c>
      <c r="C18">
        <f t="shared" si="4"/>
        <v>15</v>
      </c>
      <c r="D18" s="4">
        <v>180.05384257525765</v>
      </c>
      <c r="E18" s="3">
        <f t="shared" si="1"/>
        <v>5.5538942446175616E-3</v>
      </c>
      <c r="F18">
        <f t="shared" si="2"/>
        <v>2.618780661177766</v>
      </c>
      <c r="G18" s="1">
        <f t="shared" si="3"/>
        <v>6.8580121513586567</v>
      </c>
      <c r="H18" s="1">
        <v>198.09789833065236</v>
      </c>
      <c r="I18" s="1"/>
      <c r="J18" s="1"/>
      <c r="K18" s="1"/>
      <c r="L18" s="1"/>
      <c r="M18" s="1"/>
    </row>
    <row r="19" spans="1:13" x14ac:dyDescent="0.25">
      <c r="D19" s="5"/>
      <c r="E19" t="s">
        <v>3</v>
      </c>
      <c r="F19">
        <f>SUM(F4:F18)</f>
        <v>172.52798674397897</v>
      </c>
      <c r="G19">
        <f>SUM(G4:G18)</f>
        <v>2925.7122766853763</v>
      </c>
    </row>
    <row r="20" spans="1:13" x14ac:dyDescent="0.25">
      <c r="D20" s="5"/>
    </row>
    <row r="21" spans="1:13" x14ac:dyDescent="0.25">
      <c r="B21" t="s">
        <v>22</v>
      </c>
      <c r="D21" s="5"/>
      <c r="H21" t="s">
        <v>22</v>
      </c>
    </row>
    <row r="22" spans="1:13" x14ac:dyDescent="0.25">
      <c r="A22">
        <v>1</v>
      </c>
      <c r="B22">
        <f ca="1">165+(0.5-RAND())*40</f>
        <v>158.76813837852444</v>
      </c>
      <c r="C22">
        <v>1</v>
      </c>
      <c r="D22" s="4">
        <v>160.02344805996117</v>
      </c>
      <c r="H22">
        <v>149.50849256290306</v>
      </c>
    </row>
    <row r="23" spans="1:13" x14ac:dyDescent="0.25">
      <c r="A23">
        <f>A22+1</f>
        <v>2</v>
      </c>
      <c r="B23">
        <f t="shared" ref="B23:B32" ca="1" si="5">165+(0.5-RAND())*40</f>
        <v>151.60567822389112</v>
      </c>
      <c r="C23">
        <f>C22+1</f>
        <v>2</v>
      </c>
      <c r="D23" s="4">
        <v>166.95788842545383</v>
      </c>
      <c r="H23">
        <v>149.84306999637573</v>
      </c>
    </row>
    <row r="24" spans="1:13" x14ac:dyDescent="0.25">
      <c r="A24">
        <f t="shared" ref="A24" si="6">A23+1</f>
        <v>3</v>
      </c>
      <c r="B24">
        <f t="shared" ca="1" si="5"/>
        <v>169.35026747980712</v>
      </c>
      <c r="C24">
        <f t="shared" ref="C24" si="7">C23+1</f>
        <v>3</v>
      </c>
      <c r="D24" s="4">
        <v>174.99611717191837</v>
      </c>
      <c r="H24">
        <v>152.33696621799371</v>
      </c>
    </row>
    <row r="25" spans="1:13" x14ac:dyDescent="0.25">
      <c r="A25">
        <f t="shared" ref="A25" si="8">A24+1</f>
        <v>4</v>
      </c>
      <c r="B25">
        <f t="shared" ca="1" si="5"/>
        <v>149.97595933125999</v>
      </c>
      <c r="C25">
        <f t="shared" ref="C25" si="9">C24+1</f>
        <v>4</v>
      </c>
      <c r="D25" s="4">
        <v>158.2377777020626</v>
      </c>
      <c r="H25">
        <v>158.2377777020626</v>
      </c>
    </row>
    <row r="26" spans="1:13" x14ac:dyDescent="0.25">
      <c r="A26">
        <f t="shared" ref="A26" si="10">A25+1</f>
        <v>5</v>
      </c>
      <c r="B26">
        <f t="shared" ca="1" si="5"/>
        <v>181.67877802619122</v>
      </c>
      <c r="C26">
        <f t="shared" ref="C26" si="11">C25+1</f>
        <v>5</v>
      </c>
      <c r="D26" s="4">
        <v>165.7563482197358</v>
      </c>
      <c r="H26">
        <v>160.02344805996117</v>
      </c>
    </row>
    <row r="27" spans="1:13" x14ac:dyDescent="0.25">
      <c r="A27">
        <f t="shared" ref="A27" si="12">A26+1</f>
        <v>6</v>
      </c>
      <c r="B27">
        <f t="shared" ca="1" si="5"/>
        <v>170.89056405924654</v>
      </c>
      <c r="C27">
        <f t="shared" ref="C27" si="13">C26+1</f>
        <v>6</v>
      </c>
      <c r="D27" s="4">
        <v>152.33696621799371</v>
      </c>
      <c r="H27">
        <v>165.7563482197358</v>
      </c>
    </row>
    <row r="28" spans="1:13" x14ac:dyDescent="0.25">
      <c r="A28">
        <f t="shared" ref="A28" si="14">A27+1</f>
        <v>7</v>
      </c>
      <c r="B28">
        <f t="shared" ca="1" si="5"/>
        <v>156.86549700231438</v>
      </c>
      <c r="C28">
        <f t="shared" ref="C28" si="15">C27+1</f>
        <v>7</v>
      </c>
      <c r="D28" s="4">
        <v>149.84306999637573</v>
      </c>
      <c r="H28">
        <v>166.95788842545383</v>
      </c>
    </row>
    <row r="29" spans="1:13" x14ac:dyDescent="0.25">
      <c r="A29">
        <f t="shared" ref="A29" si="16">A28+1</f>
        <v>8</v>
      </c>
      <c r="B29">
        <f t="shared" ca="1" si="5"/>
        <v>160.71249506897479</v>
      </c>
      <c r="C29">
        <f t="shared" ref="C29" si="17">C28+1</f>
        <v>8</v>
      </c>
      <c r="D29" s="4">
        <v>149.50849256290306</v>
      </c>
      <c r="H29">
        <v>168.21191739756134</v>
      </c>
    </row>
    <row r="30" spans="1:13" x14ac:dyDescent="0.25">
      <c r="A30">
        <f t="shared" ref="A30" si="18">A29+1</f>
        <v>9</v>
      </c>
      <c r="B30">
        <f t="shared" ca="1" si="5"/>
        <v>162.98601191624562</v>
      </c>
      <c r="C30">
        <f t="shared" ref="C30" si="19">C29+1</f>
        <v>9</v>
      </c>
      <c r="D30" s="4">
        <v>170.3141406593258</v>
      </c>
      <c r="H30">
        <v>170.3141406593258</v>
      </c>
    </row>
    <row r="31" spans="1:13" x14ac:dyDescent="0.25">
      <c r="A31">
        <f t="shared" ref="A31" si="20">A30+1</f>
        <v>10</v>
      </c>
      <c r="B31">
        <f t="shared" ca="1" si="5"/>
        <v>178.6873683354479</v>
      </c>
      <c r="C31">
        <f t="shared" ref="C31" si="21">C30+1</f>
        <v>10</v>
      </c>
      <c r="D31" s="4">
        <v>168.21191739756134</v>
      </c>
      <c r="H31">
        <v>174.99611717191837</v>
      </c>
    </row>
    <row r="32" spans="1:13" x14ac:dyDescent="0.25">
      <c r="A32">
        <f t="shared" ref="A32" si="22">A31+1</f>
        <v>11</v>
      </c>
      <c r="B32">
        <f t="shared" ca="1" si="5"/>
        <v>161.21128958409639</v>
      </c>
      <c r="C32">
        <f t="shared" ref="C32" si="23">C31+1</f>
        <v>11</v>
      </c>
      <c r="D32" s="4">
        <v>176.49306922241129</v>
      </c>
      <c r="H32">
        <v>176.49306922241129</v>
      </c>
    </row>
  </sheetData>
  <sortState xmlns:xlrd2="http://schemas.microsoft.com/office/spreadsheetml/2017/richdata2" ref="H22:H32">
    <sortCondition ref="H22:H32"/>
  </sortState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E9005-EB22-4799-8013-F09463A91EAC}">
  <dimension ref="A1:J20"/>
  <sheetViews>
    <sheetView tabSelected="1" workbookViewId="0">
      <selection sqref="A1:J20"/>
    </sheetView>
  </sheetViews>
  <sheetFormatPr baseColWidth="10" defaultRowHeight="15" x14ac:dyDescent="0.25"/>
  <cols>
    <col min="5" max="5" width="17.140625" bestFit="1" customWidth="1"/>
    <col min="10" max="10" width="14.42578125" bestFit="1" customWidth="1"/>
  </cols>
  <sheetData>
    <row r="1" spans="1:10" x14ac:dyDescent="0.25">
      <c r="B1" t="s">
        <v>0</v>
      </c>
    </row>
    <row r="2" spans="1:10" ht="15.75" thickBot="1" x14ac:dyDescent="0.3">
      <c r="B2" t="s">
        <v>21</v>
      </c>
      <c r="C2" t="s">
        <v>22</v>
      </c>
      <c r="E2" s="9" t="s">
        <v>28</v>
      </c>
      <c r="F2" s="9"/>
      <c r="G2" s="9"/>
      <c r="H2" s="9"/>
      <c r="I2" s="9"/>
      <c r="J2" s="6"/>
    </row>
    <row r="3" spans="1:10" x14ac:dyDescent="0.25">
      <c r="A3">
        <v>1</v>
      </c>
      <c r="B3" s="1">
        <v>150.4606708490663</v>
      </c>
      <c r="C3" s="1">
        <v>149.50849256290306</v>
      </c>
      <c r="E3" s="12" t="s">
        <v>23</v>
      </c>
      <c r="F3" s="13" t="s">
        <v>24</v>
      </c>
      <c r="G3" s="13" t="s">
        <v>25</v>
      </c>
      <c r="H3" s="13" t="s">
        <v>26</v>
      </c>
      <c r="I3" s="14" t="s">
        <v>27</v>
      </c>
      <c r="J3" s="7" t="s">
        <v>29</v>
      </c>
    </row>
    <row r="4" spans="1:10" x14ac:dyDescent="0.25">
      <c r="A4">
        <v>2</v>
      </c>
      <c r="B4" s="1">
        <v>157.99102287463043</v>
      </c>
      <c r="C4" s="1">
        <v>149.84306999637573</v>
      </c>
      <c r="E4" s="15" t="s">
        <v>21</v>
      </c>
      <c r="F4" s="6">
        <v>1</v>
      </c>
      <c r="G4" s="6">
        <v>4</v>
      </c>
      <c r="H4" s="6">
        <v>5</v>
      </c>
      <c r="I4" s="16">
        <v>5</v>
      </c>
      <c r="J4" s="8">
        <f>SUM(F4:I4)</f>
        <v>15</v>
      </c>
    </row>
    <row r="5" spans="1:10" ht="15.75" thickBot="1" x14ac:dyDescent="0.3">
      <c r="A5">
        <v>3</v>
      </c>
      <c r="B5" s="1">
        <v>159.37439981862099</v>
      </c>
      <c r="C5" s="1">
        <v>152.33696621799371</v>
      </c>
      <c r="E5" s="17" t="s">
        <v>22</v>
      </c>
      <c r="F5" s="18">
        <v>3</v>
      </c>
      <c r="G5" s="18">
        <v>5</v>
      </c>
      <c r="H5" s="18">
        <v>3</v>
      </c>
      <c r="I5" s="19">
        <v>0</v>
      </c>
      <c r="J5" s="8">
        <f>SUM(F5:I5)</f>
        <v>11</v>
      </c>
    </row>
    <row r="6" spans="1:10" x14ac:dyDescent="0.25">
      <c r="A6">
        <v>4</v>
      </c>
      <c r="B6" s="1">
        <v>165.25763595485856</v>
      </c>
      <c r="C6" s="1">
        <v>158.2377777020626</v>
      </c>
      <c r="E6" s="10" t="s">
        <v>29</v>
      </c>
      <c r="F6" s="11">
        <f>SUM(F4:F5)</f>
        <v>4</v>
      </c>
      <c r="G6" s="11">
        <f t="shared" ref="G6:I6" si="0">SUM(G4:G5)</f>
        <v>9</v>
      </c>
      <c r="H6" s="11">
        <f t="shared" si="0"/>
        <v>8</v>
      </c>
      <c r="I6" s="11">
        <f t="shared" si="0"/>
        <v>5</v>
      </c>
      <c r="J6" s="6">
        <f>SUM(J4:J5)</f>
        <v>26</v>
      </c>
    </row>
    <row r="7" spans="1:10" x14ac:dyDescent="0.25">
      <c r="A7">
        <v>5</v>
      </c>
      <c r="B7" s="1">
        <v>167.82758670123383</v>
      </c>
      <c r="C7" s="1">
        <v>160.02344805996117</v>
      </c>
    </row>
    <row r="8" spans="1:10" x14ac:dyDescent="0.25">
      <c r="A8">
        <v>6</v>
      </c>
      <c r="B8" s="1">
        <v>178.17238455686424</v>
      </c>
      <c r="C8" s="1">
        <v>165.7563482197358</v>
      </c>
    </row>
    <row r="9" spans="1:10" ht="15.75" thickBot="1" x14ac:dyDescent="0.3">
      <c r="A9">
        <v>7</v>
      </c>
      <c r="B9" s="1">
        <v>179.45239720623599</v>
      </c>
      <c r="C9" s="1">
        <v>166.95788842545383</v>
      </c>
      <c r="E9" s="9" t="s">
        <v>30</v>
      </c>
      <c r="F9" s="9"/>
      <c r="G9" s="9"/>
      <c r="H9" s="9"/>
      <c r="I9" s="9"/>
      <c r="J9" s="6"/>
    </row>
    <row r="10" spans="1:10" x14ac:dyDescent="0.25">
      <c r="A10">
        <v>8</v>
      </c>
      <c r="B10" s="1">
        <v>179.49011663707881</v>
      </c>
      <c r="C10" s="1">
        <v>168.21191739756134</v>
      </c>
      <c r="E10" s="12" t="s">
        <v>23</v>
      </c>
      <c r="F10" s="13" t="s">
        <v>24</v>
      </c>
      <c r="G10" s="13" t="s">
        <v>25</v>
      </c>
      <c r="H10" s="13" t="s">
        <v>26</v>
      </c>
      <c r="I10" s="14" t="s">
        <v>27</v>
      </c>
      <c r="J10" s="7" t="s">
        <v>29</v>
      </c>
    </row>
    <row r="11" spans="1:10" x14ac:dyDescent="0.25">
      <c r="A11">
        <v>9</v>
      </c>
      <c r="B11" s="1">
        <v>180.05384257525765</v>
      </c>
      <c r="C11" s="1">
        <v>170.3141406593258</v>
      </c>
      <c r="E11" s="15" t="s">
        <v>21</v>
      </c>
      <c r="F11" s="20">
        <f>F4/$J$6</f>
        <v>3.8461538461538464E-2</v>
      </c>
      <c r="G11" s="20">
        <f t="shared" ref="G11:J11" si="1">G4/$J$6</f>
        <v>0.15384615384615385</v>
      </c>
      <c r="H11" s="20">
        <f t="shared" si="1"/>
        <v>0.19230769230769232</v>
      </c>
      <c r="I11" s="20">
        <f t="shared" si="1"/>
        <v>0.19230769230769232</v>
      </c>
      <c r="J11" s="20">
        <f t="shared" si="1"/>
        <v>0.57692307692307687</v>
      </c>
    </row>
    <row r="12" spans="1:10" ht="15.75" thickBot="1" x14ac:dyDescent="0.3">
      <c r="A12">
        <v>10</v>
      </c>
      <c r="B12" s="1">
        <v>182.69163579254428</v>
      </c>
      <c r="C12" s="1">
        <v>174.99611717191837</v>
      </c>
      <c r="E12" s="17" t="s">
        <v>22</v>
      </c>
      <c r="F12" s="20">
        <f t="shared" ref="F12:J12" si="2">F5/$J$6</f>
        <v>0.11538461538461539</v>
      </c>
      <c r="G12" s="20">
        <f t="shared" si="2"/>
        <v>0.19230769230769232</v>
      </c>
      <c r="H12" s="20">
        <f t="shared" si="2"/>
        <v>0.11538461538461539</v>
      </c>
      <c r="I12" s="20">
        <f t="shared" si="2"/>
        <v>0</v>
      </c>
      <c r="J12" s="20">
        <f t="shared" si="2"/>
        <v>0.42307692307692307</v>
      </c>
    </row>
    <row r="13" spans="1:10" x14ac:dyDescent="0.25">
      <c r="A13">
        <v>11</v>
      </c>
      <c r="B13" s="1">
        <v>185.58726679567053</v>
      </c>
      <c r="C13" s="1">
        <v>176.49306922241129</v>
      </c>
      <c r="E13" s="10" t="s">
        <v>29</v>
      </c>
      <c r="F13" s="20">
        <f t="shared" ref="F13:J13" si="3">F6/$J$6</f>
        <v>0.15384615384615385</v>
      </c>
      <c r="G13" s="20">
        <f t="shared" si="3"/>
        <v>0.34615384615384615</v>
      </c>
      <c r="H13" s="20">
        <f t="shared" si="3"/>
        <v>0.30769230769230771</v>
      </c>
      <c r="I13" s="20">
        <f t="shared" si="3"/>
        <v>0.19230769230769232</v>
      </c>
      <c r="J13" s="20">
        <f t="shared" si="3"/>
        <v>1</v>
      </c>
    </row>
    <row r="14" spans="1:10" x14ac:dyDescent="0.25">
      <c r="A14">
        <v>12</v>
      </c>
      <c r="B14" s="1">
        <v>186.7844677465859</v>
      </c>
      <c r="C14" s="1"/>
    </row>
    <row r="15" spans="1:10" x14ac:dyDescent="0.25">
      <c r="A15">
        <v>13</v>
      </c>
      <c r="B15" s="1">
        <v>194.14189453396037</v>
      </c>
      <c r="C15" s="1"/>
    </row>
    <row r="16" spans="1:10" ht="15.75" thickBot="1" x14ac:dyDescent="0.3">
      <c r="A16">
        <v>14</v>
      </c>
      <c r="B16" s="1">
        <v>196.14270833793836</v>
      </c>
      <c r="C16" s="1"/>
      <c r="E16" s="9" t="s">
        <v>31</v>
      </c>
      <c r="F16" s="9"/>
      <c r="G16" s="9"/>
      <c r="H16" s="9"/>
      <c r="I16" s="9"/>
      <c r="J16" s="6"/>
    </row>
    <row r="17" spans="1:10" x14ac:dyDescent="0.25">
      <c r="A17">
        <v>15</v>
      </c>
      <c r="B17" s="1">
        <v>198.09789833065236</v>
      </c>
      <c r="C17" s="1"/>
      <c r="E17" s="12" t="s">
        <v>23</v>
      </c>
      <c r="F17" s="13" t="s">
        <v>24</v>
      </c>
      <c r="G17" s="13" t="s">
        <v>25</v>
      </c>
      <c r="H17" s="13" t="s">
        <v>26</v>
      </c>
      <c r="I17" s="14" t="s">
        <v>27</v>
      </c>
      <c r="J17" s="7" t="s">
        <v>29</v>
      </c>
    </row>
    <row r="18" spans="1:10" x14ac:dyDescent="0.25">
      <c r="E18" s="15" t="s">
        <v>21</v>
      </c>
      <c r="F18" s="20">
        <f>$J11*F13</f>
        <v>8.8757396449704137E-2</v>
      </c>
      <c r="G18" s="20">
        <f t="shared" ref="G18:I18" si="4">$J11*G13</f>
        <v>0.19970414201183428</v>
      </c>
      <c r="H18" s="20">
        <f>$J11*H13</f>
        <v>0.17751479289940827</v>
      </c>
      <c r="I18" s="20">
        <f t="shared" si="4"/>
        <v>0.11094674556213018</v>
      </c>
      <c r="J18" s="20">
        <f>J11</f>
        <v>0.57692307692307687</v>
      </c>
    </row>
    <row r="19" spans="1:10" ht="15.75" thickBot="1" x14ac:dyDescent="0.3">
      <c r="E19" s="17" t="s">
        <v>22</v>
      </c>
      <c r="F19" s="20">
        <f t="shared" ref="F19:I19" si="5">$J12*F13</f>
        <v>6.5088757396449703E-2</v>
      </c>
      <c r="G19" s="20">
        <f t="shared" si="5"/>
        <v>0.14644970414201183</v>
      </c>
      <c r="H19" s="20">
        <f t="shared" si="5"/>
        <v>0.13017751479289941</v>
      </c>
      <c r="I19" s="20">
        <f t="shared" si="5"/>
        <v>8.1360946745562129E-2</v>
      </c>
      <c r="J19" s="20">
        <f>J12</f>
        <v>0.42307692307692307</v>
      </c>
    </row>
    <row r="20" spans="1:10" x14ac:dyDescent="0.25">
      <c r="E20" s="10" t="s">
        <v>29</v>
      </c>
      <c r="F20" s="20">
        <f t="shared" ref="F20:J20" si="6">F13</f>
        <v>0.15384615384615385</v>
      </c>
      <c r="G20" s="20">
        <f t="shared" si="6"/>
        <v>0.34615384615384615</v>
      </c>
      <c r="H20" s="20">
        <f t="shared" si="6"/>
        <v>0.30769230769230771</v>
      </c>
      <c r="I20" s="20">
        <f t="shared" si="6"/>
        <v>0.19230769230769232</v>
      </c>
      <c r="J20" s="20">
        <f>J13</f>
        <v>1</v>
      </c>
    </row>
  </sheetData>
  <mergeCells count="3">
    <mergeCell ref="E2:I2"/>
    <mergeCell ref="E9:I9"/>
    <mergeCell ref="E16:I16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Köster, Bernhard Johannes</dc:creator>
  <cp:lastModifiedBy>Köster, Bernhard Johannes</cp:lastModifiedBy>
  <dcterms:created xsi:type="dcterms:W3CDTF">2024-03-13T07:28:53Z</dcterms:created>
  <dcterms:modified xsi:type="dcterms:W3CDTF">2024-03-20T08:49:07Z</dcterms:modified>
</cp:coreProperties>
</file>