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9842D032-240B-4F70-B6F6-D9C1754AC300}" xr6:coauthVersionLast="47" xr6:coauthVersionMax="47" xr10:uidLastSave="{00000000-0000-0000-0000-000000000000}"/>
  <bookViews>
    <workbookView xWindow="3170" yWindow="510" windowWidth="15010" windowHeight="9570" xr2:uid="{5A6C044C-6D41-413C-A3A5-E9729717DB1E}"/>
  </bookViews>
  <sheets>
    <sheet name="20230313" sheetId="2" r:id="rId1"/>
  </sheets>
  <definedNames>
    <definedName name="_xlnm._FilterDatabase" localSheetId="0" hidden="1">'20230313'!$F$2:$F$17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B36" i="2"/>
  <c r="B35" i="2"/>
  <c r="B34" i="2"/>
  <c r="B33" i="2"/>
  <c r="B32" i="2"/>
  <c r="B31" i="2"/>
  <c r="B30" i="2"/>
  <c r="B29" i="2"/>
  <c r="B28" i="2"/>
  <c r="A28" i="2"/>
  <c r="A29" i="2" s="1"/>
  <c r="A30" i="2" s="1"/>
  <c r="A31" i="2" s="1"/>
  <c r="A32" i="2" s="1"/>
  <c r="A33" i="2" s="1"/>
  <c r="A34" i="2" s="1"/>
  <c r="A35" i="2" s="1"/>
  <c r="A36" i="2" s="1"/>
  <c r="A37" i="2" s="1"/>
  <c r="B27" i="2"/>
  <c r="E22" i="2"/>
  <c r="E21" i="2"/>
  <c r="H19" i="2"/>
  <c r="G20" i="2"/>
  <c r="F20" i="2"/>
  <c r="E20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19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9" i="2"/>
  <c r="C22" i="2"/>
  <c r="B21" i="2"/>
  <c r="C18" i="2"/>
  <c r="C3" i="2"/>
  <c r="C21" i="2"/>
  <c r="B20" i="2"/>
  <c r="C20" i="2"/>
  <c r="B19" i="2"/>
  <c r="C19" i="2"/>
  <c r="B3" i="2"/>
  <c r="B22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<sst xmlns="http://schemas.openxmlformats.org/spreadsheetml/2006/main" count="24" uniqueCount="17">
  <si>
    <t>No</t>
  </si>
  <si>
    <t>Lenght</t>
  </si>
  <si>
    <t>Length</t>
  </si>
  <si>
    <t>A-Mittel</t>
  </si>
  <si>
    <t>G-Mittel</t>
  </si>
  <si>
    <t>H-Mittel</t>
  </si>
  <si>
    <t>1/xi</t>
  </si>
  <si>
    <t>Summe</t>
  </si>
  <si>
    <t>Median</t>
  </si>
  <si>
    <t>MAD</t>
  </si>
  <si>
    <t>Abs</t>
  </si>
  <si>
    <t>quad</t>
  </si>
  <si>
    <t>Varianz</t>
  </si>
  <si>
    <t>Stabw</t>
  </si>
  <si>
    <t>VarKoe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</si>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</sst>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7" fontId="0" fillId="0" borderId="0" xfId="0" applyNumberFormat="1"/>
    <xf numFmtId="0" fontId="0" fillId="0" borderId="1" xfId="0" applyBorder="1"/>
    <xf numFmtId="0" fontId="2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6F4B-13B4-4518-82B2-D77B0BB8647C}">
  <dimension ref="A1:H37"/>
  <sheetViews>
    <sheetView tabSelected="1" topLeftCell="A16" workbookViewId="0">
      <selection activeCell="F27" sqref="F27"/>
    </sheetView>
  </sheetViews>
  <sheetFormatPr baseColWidth="10" defaultRowHeight="14.5" x14ac:dyDescent="0.35"/>
  <cols>
    <col min="5" max="5" width="13.54296875" bestFit="1" customWidth="1"/>
  </cols>
  <sheetData>
    <row r="1" spans="1:8" x14ac:dyDescent="0.35">
      <c r="B1" t="s">
        <v>15</v>
      </c>
      <c r="E1" t="s">
        <v>15</v>
      </c>
    </row>
    <row r="2" spans="1:8" x14ac:dyDescent="0.35">
      <c r="A2" t="s">
        <v>0</v>
      </c>
      <c r="B2" t="s">
        <v>1</v>
      </c>
      <c r="C2" t="s">
        <v>6</v>
      </c>
      <c r="D2" s="1" t="s">
        <v>0</v>
      </c>
      <c r="E2" s="5" t="s">
        <v>2</v>
      </c>
      <c r="F2" t="s">
        <v>2</v>
      </c>
      <c r="G2" t="s">
        <v>10</v>
      </c>
      <c r="H2" t="s">
        <v>11</v>
      </c>
    </row>
    <row r="3" spans="1:8" x14ac:dyDescent="0.35">
      <c r="A3">
        <v>1</v>
      </c>
      <c r="B3">
        <f ca="1">175+INT((RAND()-0.5)*50)</f>
        <v>182</v>
      </c>
      <c r="C3">
        <f>1/E3</f>
        <v>6.369426751592357E-3</v>
      </c>
      <c r="D3" s="1">
        <v>1</v>
      </c>
      <c r="E3" s="6">
        <v>157</v>
      </c>
      <c r="F3">
        <v>192</v>
      </c>
      <c r="G3">
        <f>ABS(E3-$B$19)</f>
        <v>12</v>
      </c>
      <c r="H3" s="2">
        <f>(E3-$B$19)^2</f>
        <v>144</v>
      </c>
    </row>
    <row r="4" spans="1:8" x14ac:dyDescent="0.35">
      <c r="A4">
        <f>A3+1</f>
        <v>2</v>
      </c>
      <c r="B4">
        <f t="shared" ref="B4:B17" ca="1" si="0">175+INT((RAND()-0.5)*50)</f>
        <v>160</v>
      </c>
      <c r="C4">
        <f t="shared" ref="C4:C17" si="1">1/E4</f>
        <v>6.3291139240506328E-3</v>
      </c>
      <c r="D4" s="1">
        <v>2</v>
      </c>
      <c r="E4" s="6">
        <v>158</v>
      </c>
      <c r="F4">
        <v>190</v>
      </c>
      <c r="G4">
        <f t="shared" ref="G4:G17" si="2">ABS(E4-$B$19)</f>
        <v>11</v>
      </c>
      <c r="H4" s="2">
        <f t="shared" ref="H4:H17" si="3">(E4-$B$19)^2</f>
        <v>121</v>
      </c>
    </row>
    <row r="5" spans="1:8" x14ac:dyDescent="0.35">
      <c r="A5">
        <f t="shared" ref="A5:A17" si="4">A4+1</f>
        <v>3</v>
      </c>
      <c r="B5">
        <f t="shared" ca="1" si="0"/>
        <v>191</v>
      </c>
      <c r="C5">
        <f t="shared" si="1"/>
        <v>5.208333333333333E-3</v>
      </c>
      <c r="D5" s="1">
        <v>3</v>
      </c>
      <c r="E5" s="6">
        <v>192</v>
      </c>
      <c r="F5">
        <v>187</v>
      </c>
      <c r="G5">
        <f t="shared" si="2"/>
        <v>23</v>
      </c>
      <c r="H5" s="2">
        <f t="shared" si="3"/>
        <v>529</v>
      </c>
    </row>
    <row r="6" spans="1:8" x14ac:dyDescent="0.35">
      <c r="A6">
        <f t="shared" si="4"/>
        <v>4</v>
      </c>
      <c r="B6">
        <f t="shared" ca="1" si="0"/>
        <v>176</v>
      </c>
      <c r="C6">
        <f t="shared" si="1"/>
        <v>6.369426751592357E-3</v>
      </c>
      <c r="D6" s="1">
        <v>4</v>
      </c>
      <c r="E6" s="6">
        <v>157</v>
      </c>
      <c r="F6">
        <v>173</v>
      </c>
      <c r="G6">
        <f t="shared" si="2"/>
        <v>12</v>
      </c>
      <c r="H6" s="2">
        <f t="shared" si="3"/>
        <v>144</v>
      </c>
    </row>
    <row r="7" spans="1:8" x14ac:dyDescent="0.35">
      <c r="A7">
        <f t="shared" si="4"/>
        <v>5</v>
      </c>
      <c r="B7">
        <f t="shared" ca="1" si="0"/>
        <v>183</v>
      </c>
      <c r="C7">
        <f t="shared" si="1"/>
        <v>5.7803468208092483E-3</v>
      </c>
      <c r="D7" s="1">
        <v>5</v>
      </c>
      <c r="E7" s="6">
        <v>173</v>
      </c>
      <c r="F7">
        <v>172</v>
      </c>
      <c r="G7">
        <f t="shared" si="2"/>
        <v>4</v>
      </c>
      <c r="H7" s="2">
        <f t="shared" si="3"/>
        <v>16</v>
      </c>
    </row>
    <row r="8" spans="1:8" x14ac:dyDescent="0.35">
      <c r="A8">
        <f t="shared" si="4"/>
        <v>6</v>
      </c>
      <c r="B8">
        <f t="shared" ca="1" si="0"/>
        <v>158</v>
      </c>
      <c r="C8">
        <f t="shared" si="1"/>
        <v>5.8479532163742687E-3</v>
      </c>
      <c r="D8" s="1">
        <v>6</v>
      </c>
      <c r="E8" s="6">
        <v>171</v>
      </c>
      <c r="F8">
        <v>171</v>
      </c>
      <c r="G8">
        <f t="shared" si="2"/>
        <v>2</v>
      </c>
      <c r="H8" s="2">
        <f t="shared" si="3"/>
        <v>4</v>
      </c>
    </row>
    <row r="9" spans="1:8" x14ac:dyDescent="0.35">
      <c r="A9">
        <f t="shared" si="4"/>
        <v>7</v>
      </c>
      <c r="B9">
        <f t="shared" ca="1" si="0"/>
        <v>180</v>
      </c>
      <c r="C9">
        <f t="shared" si="1"/>
        <v>5.8139534883720929E-3</v>
      </c>
      <c r="D9" s="1">
        <v>7</v>
      </c>
      <c r="E9" s="6">
        <v>172</v>
      </c>
      <c r="F9">
        <v>170</v>
      </c>
      <c r="G9">
        <f t="shared" si="2"/>
        <v>3</v>
      </c>
      <c r="H9" s="2">
        <f t="shared" si="3"/>
        <v>9</v>
      </c>
    </row>
    <row r="10" spans="1:8" x14ac:dyDescent="0.35">
      <c r="A10">
        <f t="shared" si="4"/>
        <v>8</v>
      </c>
      <c r="B10">
        <f t="shared" ca="1" si="0"/>
        <v>198</v>
      </c>
      <c r="C10">
        <f t="shared" si="1"/>
        <v>6.0975609756097563E-3</v>
      </c>
      <c r="D10" s="1">
        <v>8</v>
      </c>
      <c r="E10" s="6">
        <v>164</v>
      </c>
      <c r="F10" s="4">
        <v>164</v>
      </c>
      <c r="G10">
        <f t="shared" si="2"/>
        <v>5</v>
      </c>
      <c r="H10" s="2">
        <f t="shared" si="3"/>
        <v>25</v>
      </c>
    </row>
    <row r="11" spans="1:8" x14ac:dyDescent="0.35">
      <c r="A11">
        <f t="shared" si="4"/>
        <v>9</v>
      </c>
      <c r="B11">
        <f t="shared" ca="1" si="0"/>
        <v>175</v>
      </c>
      <c r="C11">
        <f t="shared" si="1"/>
        <v>6.1728395061728392E-3</v>
      </c>
      <c r="D11" s="1">
        <v>9</v>
      </c>
      <c r="E11" s="6">
        <v>162</v>
      </c>
      <c r="F11">
        <v>164</v>
      </c>
      <c r="G11">
        <f t="shared" si="2"/>
        <v>7</v>
      </c>
      <c r="H11" s="2">
        <f t="shared" si="3"/>
        <v>49</v>
      </c>
    </row>
    <row r="12" spans="1:8" x14ac:dyDescent="0.35">
      <c r="A12">
        <f t="shared" si="4"/>
        <v>10</v>
      </c>
      <c r="B12">
        <f t="shared" ca="1" si="0"/>
        <v>165</v>
      </c>
      <c r="C12">
        <f t="shared" si="1"/>
        <v>6.0975609756097563E-3</v>
      </c>
      <c r="D12" s="1">
        <v>10</v>
      </c>
      <c r="E12" s="6">
        <v>164</v>
      </c>
      <c r="F12">
        <v>162</v>
      </c>
      <c r="G12">
        <f t="shared" si="2"/>
        <v>5</v>
      </c>
      <c r="H12" s="2">
        <f t="shared" si="3"/>
        <v>25</v>
      </c>
    </row>
    <row r="13" spans="1:8" x14ac:dyDescent="0.35">
      <c r="A13">
        <f t="shared" si="4"/>
        <v>11</v>
      </c>
      <c r="B13">
        <f t="shared" ca="1" si="0"/>
        <v>173</v>
      </c>
      <c r="C13">
        <f t="shared" si="1"/>
        <v>5.263157894736842E-3</v>
      </c>
      <c r="D13" s="1">
        <v>11</v>
      </c>
      <c r="E13" s="6">
        <v>190</v>
      </c>
      <c r="F13">
        <v>160</v>
      </c>
      <c r="G13">
        <f t="shared" si="2"/>
        <v>21</v>
      </c>
      <c r="H13" s="2">
        <f t="shared" si="3"/>
        <v>441</v>
      </c>
    </row>
    <row r="14" spans="1:8" x14ac:dyDescent="0.35">
      <c r="A14">
        <f t="shared" si="4"/>
        <v>12</v>
      </c>
      <c r="B14">
        <f t="shared" ca="1" si="0"/>
        <v>198</v>
      </c>
      <c r="C14">
        <f t="shared" si="1"/>
        <v>6.2500000000000003E-3</v>
      </c>
      <c r="D14" s="1">
        <v>12</v>
      </c>
      <c r="E14" s="6">
        <v>160</v>
      </c>
      <c r="F14">
        <v>158</v>
      </c>
      <c r="G14">
        <f t="shared" si="2"/>
        <v>9</v>
      </c>
      <c r="H14" s="2">
        <f t="shared" si="3"/>
        <v>81</v>
      </c>
    </row>
    <row r="15" spans="1:8" x14ac:dyDescent="0.35">
      <c r="A15">
        <f t="shared" si="4"/>
        <v>13</v>
      </c>
      <c r="B15">
        <f t="shared" ca="1" si="0"/>
        <v>155</v>
      </c>
      <c r="C15">
        <f t="shared" si="1"/>
        <v>5.8823529411764705E-3</v>
      </c>
      <c r="D15" s="1">
        <v>13</v>
      </c>
      <c r="E15" s="6">
        <v>170</v>
      </c>
      <c r="F15">
        <v>158</v>
      </c>
      <c r="G15">
        <f t="shared" si="2"/>
        <v>1</v>
      </c>
      <c r="H15" s="2">
        <f t="shared" si="3"/>
        <v>1</v>
      </c>
    </row>
    <row r="16" spans="1:8" x14ac:dyDescent="0.35">
      <c r="A16">
        <f t="shared" si="4"/>
        <v>14</v>
      </c>
      <c r="B16">
        <f t="shared" ca="1" si="0"/>
        <v>198</v>
      </c>
      <c r="C16">
        <f t="shared" si="1"/>
        <v>5.3475935828877002E-3</v>
      </c>
      <c r="D16" s="1">
        <v>14</v>
      </c>
      <c r="E16" s="6">
        <v>187</v>
      </c>
      <c r="F16">
        <v>157</v>
      </c>
      <c r="G16">
        <f t="shared" si="2"/>
        <v>18</v>
      </c>
      <c r="H16" s="2">
        <f t="shared" si="3"/>
        <v>324</v>
      </c>
    </row>
    <row r="17" spans="1:8" x14ac:dyDescent="0.35">
      <c r="A17">
        <f t="shared" si="4"/>
        <v>15</v>
      </c>
      <c r="B17">
        <f t="shared" ca="1" si="0"/>
        <v>191</v>
      </c>
      <c r="C17">
        <f t="shared" si="1"/>
        <v>6.3291139240506328E-3</v>
      </c>
      <c r="D17" s="1">
        <v>15</v>
      </c>
      <c r="E17" s="6">
        <v>158</v>
      </c>
      <c r="F17">
        <v>157</v>
      </c>
      <c r="G17">
        <f t="shared" si="2"/>
        <v>11</v>
      </c>
      <c r="H17" s="2">
        <f t="shared" si="3"/>
        <v>121</v>
      </c>
    </row>
    <row r="18" spans="1:8" x14ac:dyDescent="0.35">
      <c r="B18" t="s">
        <v>7</v>
      </c>
      <c r="C18">
        <f>SUM(C3:C17)</f>
        <v>8.9158734086368291E-2</v>
      </c>
    </row>
    <row r="19" spans="1:8" x14ac:dyDescent="0.35">
      <c r="A19" t="s">
        <v>3</v>
      </c>
      <c r="B19" s="2">
        <f>SUM(E3:E17)/D17</f>
        <v>169</v>
      </c>
      <c r="C19" s="3">
        <f>AVERAGE(E3:E17)</f>
        <v>169</v>
      </c>
      <c r="D19" t="s">
        <v>9</v>
      </c>
      <c r="E19">
        <f>AVERAGE(G3:G17)</f>
        <v>9.6</v>
      </c>
      <c r="F19">
        <f>AVEDEV(E3:E17)</f>
        <v>9.6</v>
      </c>
      <c r="H19" s="7">
        <f>SUM(H3:H17)/14</f>
        <v>145.28571428571428</v>
      </c>
    </row>
    <row r="20" spans="1:8" x14ac:dyDescent="0.35">
      <c r="A20" t="s">
        <v>4</v>
      </c>
      <c r="B20" s="2">
        <f>(PRODUCT(E3:E17))^(1/15)</f>
        <v>168.6126468821806</v>
      </c>
      <c r="C20" s="2">
        <f>GEOMEAN(E3:E17)</f>
        <v>168.6126468821806</v>
      </c>
      <c r="D20" t="s">
        <v>12</v>
      </c>
      <c r="E20" s="2">
        <f>AVERAGE(H3:H17)</f>
        <v>135.6</v>
      </c>
      <c r="F20">
        <f>_xlfn.VAR.P(E3:E17)</f>
        <v>135.6</v>
      </c>
      <c r="G20">
        <f>_xlfn.VAR.S(E3:E17)</f>
        <v>145.28571428571428</v>
      </c>
    </row>
    <row r="21" spans="1:8" x14ac:dyDescent="0.35">
      <c r="A21" t="s">
        <v>5</v>
      </c>
      <c r="B21" s="2">
        <f>D17*1/C18</f>
        <v>168.2392662223026</v>
      </c>
      <c r="C21" s="2">
        <f>HARMEAN(E3:E17)</f>
        <v>168.2392662223026</v>
      </c>
      <c r="D21" t="s">
        <v>13</v>
      </c>
      <c r="E21">
        <f>SQRT(E20)</f>
        <v>11.644741302407709</v>
      </c>
    </row>
    <row r="22" spans="1:8" x14ac:dyDescent="0.35">
      <c r="A22" t="s">
        <v>8</v>
      </c>
      <c r="B22">
        <f>F10</f>
        <v>164</v>
      </c>
      <c r="C22" s="3">
        <f>MEDIAN(E3:E17)</f>
        <v>164</v>
      </c>
      <c r="D22" t="s">
        <v>14</v>
      </c>
      <c r="E22">
        <f>E21/B19</f>
        <v>6.8903794688803019E-2</v>
      </c>
    </row>
    <row r="25" spans="1:8" x14ac:dyDescent="0.35">
      <c r="B25" t="s">
        <v>16</v>
      </c>
      <c r="E25" t="s">
        <v>16</v>
      </c>
    </row>
    <row r="26" spans="1:8" x14ac:dyDescent="0.35">
      <c r="A26" t="s">
        <v>0</v>
      </c>
      <c r="B26" t="s">
        <v>1</v>
      </c>
      <c r="D26" s="8"/>
      <c r="E26" s="8" t="s">
        <v>1</v>
      </c>
    </row>
    <row r="27" spans="1:8" x14ac:dyDescent="0.35">
      <c r="A27">
        <v>1</v>
      </c>
      <c r="B27">
        <f ca="1">175+INT((RAND()-0.5)*50)</f>
        <v>198</v>
      </c>
      <c r="D27" s="8">
        <v>1</v>
      </c>
      <c r="E27" s="9">
        <v>177</v>
      </c>
    </row>
    <row r="28" spans="1:8" x14ac:dyDescent="0.35">
      <c r="A28">
        <f>A27+1</f>
        <v>2</v>
      </c>
      <c r="B28">
        <f t="shared" ref="B28:B41" ca="1" si="5">175+INT((RAND()-0.5)*50)</f>
        <v>166</v>
      </c>
      <c r="D28" s="8">
        <v>2</v>
      </c>
      <c r="E28" s="9">
        <v>158</v>
      </c>
    </row>
    <row r="29" spans="1:8" x14ac:dyDescent="0.35">
      <c r="A29">
        <f t="shared" ref="A29:A41" si="6">A28+1</f>
        <v>3</v>
      </c>
      <c r="B29">
        <f t="shared" ca="1" si="5"/>
        <v>185</v>
      </c>
      <c r="D29" s="8">
        <v>3</v>
      </c>
      <c r="E29" s="9">
        <v>183</v>
      </c>
    </row>
    <row r="30" spans="1:8" x14ac:dyDescent="0.35">
      <c r="A30">
        <f t="shared" si="6"/>
        <v>4</v>
      </c>
      <c r="B30">
        <f t="shared" ca="1" si="5"/>
        <v>175</v>
      </c>
      <c r="D30" s="8">
        <v>4</v>
      </c>
      <c r="E30" s="9">
        <v>193</v>
      </c>
    </row>
    <row r="31" spans="1:8" x14ac:dyDescent="0.35">
      <c r="A31">
        <f t="shared" si="6"/>
        <v>5</v>
      </c>
      <c r="B31">
        <f t="shared" ca="1" si="5"/>
        <v>173</v>
      </c>
      <c r="D31" s="8">
        <v>5</v>
      </c>
      <c r="E31" s="9">
        <v>165</v>
      </c>
    </row>
    <row r="32" spans="1:8" x14ac:dyDescent="0.35">
      <c r="A32">
        <f t="shared" si="6"/>
        <v>6</v>
      </c>
      <c r="B32">
        <f t="shared" ca="1" si="5"/>
        <v>185</v>
      </c>
      <c r="D32" s="8">
        <v>6</v>
      </c>
      <c r="E32" s="9">
        <v>190</v>
      </c>
    </row>
    <row r="33" spans="1:5" x14ac:dyDescent="0.35">
      <c r="A33">
        <f t="shared" si="6"/>
        <v>7</v>
      </c>
      <c r="B33">
        <f t="shared" ca="1" si="5"/>
        <v>170</v>
      </c>
      <c r="D33" s="8">
        <v>7</v>
      </c>
      <c r="E33" s="9">
        <v>183</v>
      </c>
    </row>
    <row r="34" spans="1:5" x14ac:dyDescent="0.35">
      <c r="A34">
        <f t="shared" si="6"/>
        <v>8</v>
      </c>
      <c r="B34">
        <f t="shared" ca="1" si="5"/>
        <v>156</v>
      </c>
      <c r="D34" s="8">
        <v>8</v>
      </c>
      <c r="E34" s="9">
        <v>171</v>
      </c>
    </row>
    <row r="35" spans="1:5" x14ac:dyDescent="0.35">
      <c r="A35">
        <f t="shared" si="6"/>
        <v>9</v>
      </c>
      <c r="B35">
        <f t="shared" ca="1" si="5"/>
        <v>171</v>
      </c>
      <c r="D35" s="8">
        <v>9</v>
      </c>
      <c r="E35" s="9">
        <v>182</v>
      </c>
    </row>
    <row r="36" spans="1:5" x14ac:dyDescent="0.35">
      <c r="A36">
        <f t="shared" si="6"/>
        <v>10</v>
      </c>
      <c r="B36">
        <f t="shared" ca="1" si="5"/>
        <v>166</v>
      </c>
      <c r="D36" s="8">
        <v>10</v>
      </c>
      <c r="E36" s="9">
        <v>189</v>
      </c>
    </row>
    <row r="37" spans="1:5" x14ac:dyDescent="0.35">
      <c r="A37">
        <f t="shared" si="6"/>
        <v>11</v>
      </c>
      <c r="B37">
        <f t="shared" ca="1" si="5"/>
        <v>194</v>
      </c>
      <c r="D37" s="8">
        <v>11</v>
      </c>
      <c r="E37" s="9">
        <v>172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20230313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Bernhard Köster</cp:lastModifiedBy>
  <dcterms:created xsi:type="dcterms:W3CDTF">2023-03-09T09:18:04Z</dcterms:created>
  <dcterms:modified xsi:type="dcterms:W3CDTF">2023-03-13T10:44:09Z</dcterms:modified>
</cp:coreProperties>
</file>