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k\Jade\Vorlesungen\2023SS\StatistikA\Vorlesung\P\"/>
    </mc:Choice>
  </mc:AlternateContent>
  <xr:revisionPtr revIDLastSave="0" documentId="13_ncr:1_{D157FEF0-59DA-40CF-BB0D-1E973FAC42AE}" xr6:coauthVersionLast="47" xr6:coauthVersionMax="47" xr10:uidLastSave="{00000000-0000-0000-0000-000000000000}"/>
  <bookViews>
    <workbookView xWindow="3590" yWindow="670" windowWidth="14400" windowHeight="9130" activeTab="6" xr2:uid="{CD604D45-19B8-47F7-AE10-951B323C190D}"/>
  </bookViews>
  <sheets>
    <sheet name="1a" sheetId="4" r:id="rId1"/>
    <sheet name="1b" sheetId="5" r:id="rId2"/>
    <sheet name="2" sheetId="6" r:id="rId3"/>
    <sheet name="3" sheetId="2" r:id="rId4"/>
    <sheet name="4" sheetId="3" r:id="rId5"/>
    <sheet name="Tabelle1" sheetId="1" r:id="rId6"/>
    <sheet name="4 (2)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7" l="1"/>
  <c r="D19" i="7"/>
  <c r="C19" i="7"/>
  <c r="E18" i="7"/>
  <c r="D18" i="7"/>
  <c r="C18" i="7"/>
  <c r="I21" i="7"/>
  <c r="C24" i="3"/>
  <c r="C22" i="3"/>
  <c r="J19" i="7"/>
  <c r="I19" i="7"/>
  <c r="E19" i="3"/>
  <c r="E23" i="3" s="1"/>
  <c r="D19" i="3"/>
  <c r="D23" i="3" s="1"/>
  <c r="C19" i="3"/>
  <c r="C23" i="3" s="1"/>
  <c r="E18" i="3"/>
  <c r="E22" i="3" s="1"/>
  <c r="D18" i="3"/>
  <c r="D22" i="3" s="1"/>
  <c r="C18" i="3"/>
  <c r="L25" i="7"/>
  <c r="L24" i="7"/>
  <c r="L23" i="7"/>
  <c r="L22" i="7"/>
  <c r="L21" i="7"/>
  <c r="K22" i="7"/>
  <c r="J22" i="7"/>
  <c r="I22" i="7"/>
  <c r="K21" i="7"/>
  <c r="J21" i="7"/>
  <c r="K19" i="7"/>
  <c r="J18" i="7"/>
  <c r="K18" i="7"/>
  <c r="I18" i="7"/>
  <c r="K14" i="7"/>
  <c r="J14" i="7"/>
  <c r="I14" i="7"/>
  <c r="L13" i="7"/>
  <c r="L12" i="7"/>
  <c r="K13" i="7"/>
  <c r="J13" i="7"/>
  <c r="I13" i="7"/>
  <c r="K12" i="7"/>
  <c r="J12" i="7"/>
  <c r="I12" i="7"/>
  <c r="K7" i="7"/>
  <c r="E28" i="7"/>
  <c r="F28" i="7" s="1"/>
  <c r="F27" i="7"/>
  <c r="C26" i="7"/>
  <c r="D8" i="7"/>
  <c r="C8" i="7"/>
  <c r="F7" i="7"/>
  <c r="E7" i="7"/>
  <c r="E8" i="7" s="1"/>
  <c r="F6" i="7"/>
  <c r="F18" i="2"/>
  <c r="C20" i="2"/>
  <c r="J15" i="2"/>
  <c r="I15" i="2"/>
  <c r="J14" i="2"/>
  <c r="J13" i="2"/>
  <c r="J12" i="2"/>
  <c r="J11" i="2"/>
  <c r="J10" i="2"/>
  <c r="J9" i="2"/>
  <c r="J8" i="2"/>
  <c r="J7" i="2"/>
  <c r="J6" i="2"/>
  <c r="J5" i="2"/>
  <c r="J4" i="2"/>
  <c r="D17" i="2"/>
  <c r="B9" i="6"/>
  <c r="B7" i="6"/>
  <c r="B5" i="5"/>
  <c r="F7" i="5" s="1"/>
  <c r="F8" i="5" s="1"/>
  <c r="B4" i="5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E28" i="3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E51" i="3" s="1"/>
  <c r="E52" i="3" s="1"/>
  <c r="E53" i="3" s="1"/>
  <c r="E54" i="3" s="1"/>
  <c r="E55" i="3" s="1"/>
  <c r="E56" i="3" s="1"/>
  <c r="E57" i="3" s="1"/>
  <c r="E58" i="3" s="1"/>
  <c r="E59" i="3" s="1"/>
  <c r="E60" i="3" s="1"/>
  <c r="E61" i="3" s="1"/>
  <c r="E62" i="3" s="1"/>
  <c r="E63" i="3" s="1"/>
  <c r="E64" i="3" s="1"/>
  <c r="E65" i="3" s="1"/>
  <c r="E66" i="3" s="1"/>
  <c r="E67" i="3" s="1"/>
  <c r="E68" i="3" s="1"/>
  <c r="E69" i="3" s="1"/>
  <c r="E70" i="3" s="1"/>
  <c r="E71" i="3" s="1"/>
  <c r="E72" i="3" s="1"/>
  <c r="E73" i="3" s="1"/>
  <c r="E74" i="3" s="1"/>
  <c r="E75" i="3" s="1"/>
  <c r="E76" i="3" s="1"/>
  <c r="E77" i="3" s="1"/>
  <c r="E78" i="3" s="1"/>
  <c r="E79" i="3" s="1"/>
  <c r="E80" i="3" s="1"/>
  <c r="E81" i="3" s="1"/>
  <c r="E82" i="3" s="1"/>
  <c r="E83" i="3" s="1"/>
  <c r="E84" i="3" s="1"/>
  <c r="E85" i="3" s="1"/>
  <c r="E86" i="3" s="1"/>
  <c r="E87" i="3" s="1"/>
  <c r="E88" i="3" s="1"/>
  <c r="E89" i="3" s="1"/>
  <c r="E90" i="3" s="1"/>
  <c r="E91" i="3" s="1"/>
  <c r="E92" i="3" s="1"/>
  <c r="E93" i="3" s="1"/>
  <c r="E94" i="3" s="1"/>
  <c r="E95" i="3" s="1"/>
  <c r="E96" i="3" s="1"/>
  <c r="E97" i="3" s="1"/>
  <c r="E98" i="3" s="1"/>
  <c r="E99" i="3" s="1"/>
  <c r="E100" i="3" s="1"/>
  <c r="E101" i="3" s="1"/>
  <c r="E102" i="3" s="1"/>
  <c r="E103" i="3" s="1"/>
  <c r="E104" i="3" s="1"/>
  <c r="E105" i="3" s="1"/>
  <c r="E106" i="3" s="1"/>
  <c r="E107" i="3" s="1"/>
  <c r="E108" i="3" s="1"/>
  <c r="E109" i="3" s="1"/>
  <c r="E110" i="3" s="1"/>
  <c r="E111" i="3" s="1"/>
  <c r="E112" i="3" s="1"/>
  <c r="E113" i="3" s="1"/>
  <c r="E114" i="3" s="1"/>
  <c r="E115" i="3" s="1"/>
  <c r="E116" i="3" s="1"/>
  <c r="E117" i="3" s="1"/>
  <c r="E118" i="3" s="1"/>
  <c r="E119" i="3" s="1"/>
  <c r="E120" i="3" s="1"/>
  <c r="E121" i="3" s="1"/>
  <c r="E122" i="3" s="1"/>
  <c r="E123" i="3" s="1"/>
  <c r="E124" i="3" s="1"/>
  <c r="E125" i="3" s="1"/>
  <c r="E126" i="3" s="1"/>
  <c r="E127" i="3" s="1"/>
  <c r="E128" i="3" s="1"/>
  <c r="E129" i="3" s="1"/>
  <c r="E130" i="3" s="1"/>
  <c r="E131" i="3" s="1"/>
  <c r="E132" i="3" s="1"/>
  <c r="E133" i="3" s="1"/>
  <c r="E134" i="3" s="1"/>
  <c r="E135" i="3" s="1"/>
  <c r="E136" i="3" s="1"/>
  <c r="E137" i="3" s="1"/>
  <c r="E138" i="3" s="1"/>
  <c r="E139" i="3" s="1"/>
  <c r="E140" i="3" s="1"/>
  <c r="E141" i="3" s="1"/>
  <c r="E142" i="3" s="1"/>
  <c r="E143" i="3" s="1"/>
  <c r="E144" i="3" s="1"/>
  <c r="E145" i="3" s="1"/>
  <c r="E146" i="3" s="1"/>
  <c r="E147" i="3" s="1"/>
  <c r="E148" i="3" s="1"/>
  <c r="E149" i="3" s="1"/>
  <c r="E150" i="3" s="1"/>
  <c r="E151" i="3" s="1"/>
  <c r="E152" i="3" s="1"/>
  <c r="E153" i="3" s="1"/>
  <c r="E154" i="3" s="1"/>
  <c r="E155" i="3" s="1"/>
  <c r="E156" i="3" s="1"/>
  <c r="E157" i="3" s="1"/>
  <c r="E158" i="3" s="1"/>
  <c r="E159" i="3" s="1"/>
  <c r="E160" i="3" s="1"/>
  <c r="E161" i="3" s="1"/>
  <c r="E162" i="3" s="1"/>
  <c r="E163" i="3" s="1"/>
  <c r="E164" i="3" s="1"/>
  <c r="E165" i="3" s="1"/>
  <c r="E166" i="3" s="1"/>
  <c r="E167" i="3" s="1"/>
  <c r="E168" i="3" s="1"/>
  <c r="E169" i="3" s="1"/>
  <c r="E170" i="3" s="1"/>
  <c r="E171" i="3" s="1"/>
  <c r="E172" i="3" s="1"/>
  <c r="E173" i="3" s="1"/>
  <c r="E174" i="3" s="1"/>
  <c r="E175" i="3" s="1"/>
  <c r="E176" i="3" s="1"/>
  <c r="E177" i="3" s="1"/>
  <c r="E178" i="3" s="1"/>
  <c r="E179" i="3" s="1"/>
  <c r="E180" i="3" s="1"/>
  <c r="E181" i="3" s="1"/>
  <c r="E182" i="3" s="1"/>
  <c r="E183" i="3" s="1"/>
  <c r="E184" i="3" s="1"/>
  <c r="E185" i="3" s="1"/>
  <c r="E186" i="3" s="1"/>
  <c r="E187" i="3" s="1"/>
  <c r="E188" i="3" s="1"/>
  <c r="E189" i="3" s="1"/>
  <c r="E190" i="3" s="1"/>
  <c r="E191" i="3" s="1"/>
  <c r="E192" i="3" s="1"/>
  <c r="E193" i="3" s="1"/>
  <c r="E194" i="3" s="1"/>
  <c r="E195" i="3" s="1"/>
  <c r="E196" i="3" s="1"/>
  <c r="E197" i="3" s="1"/>
  <c r="E198" i="3" s="1"/>
  <c r="E199" i="3" s="1"/>
  <c r="E200" i="3" s="1"/>
  <c r="E201" i="3" s="1"/>
  <c r="E202" i="3" s="1"/>
  <c r="E203" i="3" s="1"/>
  <c r="E204" i="3" s="1"/>
  <c r="E205" i="3" s="1"/>
  <c r="E206" i="3" s="1"/>
  <c r="E207" i="3" s="1"/>
  <c r="E208" i="3" s="1"/>
  <c r="E209" i="3" s="1"/>
  <c r="E210" i="3" s="1"/>
  <c r="E211" i="3" s="1"/>
  <c r="E212" i="3" s="1"/>
  <c r="E213" i="3" s="1"/>
  <c r="E214" i="3" s="1"/>
  <c r="E215" i="3" s="1"/>
  <c r="E216" i="3" s="1"/>
  <c r="E217" i="3" s="1"/>
  <c r="E218" i="3" s="1"/>
  <c r="E219" i="3" s="1"/>
  <c r="E220" i="3" s="1"/>
  <c r="E221" i="3" s="1"/>
  <c r="E222" i="3" s="1"/>
  <c r="E223" i="3" s="1"/>
  <c r="E224" i="3" s="1"/>
  <c r="E225" i="3" s="1"/>
  <c r="E226" i="3" s="1"/>
  <c r="E227" i="3" s="1"/>
  <c r="E228" i="3" s="1"/>
  <c r="E229" i="3" s="1"/>
  <c r="E230" i="3" s="1"/>
  <c r="E231" i="3" s="1"/>
  <c r="E232" i="3" s="1"/>
  <c r="E233" i="3" s="1"/>
  <c r="E234" i="3" s="1"/>
  <c r="E235" i="3" s="1"/>
  <c r="E236" i="3" s="1"/>
  <c r="E237" i="3" s="1"/>
  <c r="E238" i="3" s="1"/>
  <c r="E239" i="3" s="1"/>
  <c r="E240" i="3" s="1"/>
  <c r="E241" i="3" s="1"/>
  <c r="E242" i="3" s="1"/>
  <c r="E243" i="3" s="1"/>
  <c r="E244" i="3" s="1"/>
  <c r="E245" i="3" s="1"/>
  <c r="E246" i="3" s="1"/>
  <c r="E247" i="3" s="1"/>
  <c r="E248" i="3" s="1"/>
  <c r="E249" i="3" s="1"/>
  <c r="E250" i="3" s="1"/>
  <c r="E251" i="3" s="1"/>
  <c r="E252" i="3" s="1"/>
  <c r="E253" i="3" s="1"/>
  <c r="E254" i="3" s="1"/>
  <c r="E255" i="3" s="1"/>
  <c r="E256" i="3" s="1"/>
  <c r="B12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  <c r="D6" i="6"/>
  <c r="D7" i="6" s="1"/>
  <c r="D8" i="6" s="1"/>
  <c r="D9" i="6" s="1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5" i="6"/>
  <c r="B10" i="6"/>
  <c r="B8" i="6"/>
  <c r="B5" i="6"/>
  <c r="G8" i="5"/>
  <c r="G5" i="5"/>
  <c r="F5" i="5"/>
  <c r="F4" i="5"/>
  <c r="E4" i="5"/>
  <c r="E3" i="5"/>
  <c r="D4" i="5"/>
  <c r="D5" i="5" s="1"/>
  <c r="B9" i="4"/>
  <c r="B11" i="4"/>
  <c r="F8" i="4" s="1"/>
  <c r="B10" i="4"/>
  <c r="F4" i="4" s="1"/>
  <c r="F3" i="4" s="1"/>
  <c r="G12" i="4"/>
  <c r="G8" i="4"/>
  <c r="G4" i="4"/>
  <c r="E4" i="4"/>
  <c r="E3" i="4"/>
  <c r="D4" i="4"/>
  <c r="D5" i="4" s="1"/>
  <c r="C26" i="3"/>
  <c r="F6" i="3"/>
  <c r="E7" i="3"/>
  <c r="E8" i="3" s="1"/>
  <c r="F7" i="3"/>
  <c r="C8" i="3"/>
  <c r="D8" i="3"/>
  <c r="D41" i="2"/>
  <c r="D42" i="2" s="1"/>
  <c r="D40" i="2"/>
  <c r="E40" i="2" s="1"/>
  <c r="F40" i="2" s="1"/>
  <c r="E39" i="2"/>
  <c r="F39" i="2" s="1"/>
  <c r="D38" i="2"/>
  <c r="C18" i="2"/>
  <c r="C19" i="2" s="1"/>
  <c r="C17" i="2"/>
  <c r="C16" i="2"/>
  <c r="G13" i="2" s="1"/>
  <c r="D14" i="2"/>
  <c r="D15" i="2" s="1"/>
  <c r="C14" i="2"/>
  <c r="C15" i="2" s="1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  <c r="E14" i="2" s="1"/>
  <c r="B5" i="2"/>
  <c r="B6" i="2" s="1"/>
  <c r="B7" i="2" s="1"/>
  <c r="B8" i="2" s="1"/>
  <c r="B9" i="2" s="1"/>
  <c r="B10" i="2" s="1"/>
  <c r="B11" i="2" s="1"/>
  <c r="B12" i="2" s="1"/>
  <c r="F4" i="2"/>
  <c r="F14" i="2" s="1"/>
  <c r="E4" i="2"/>
  <c r="F8" i="7" l="1"/>
  <c r="E14" i="7"/>
  <c r="F13" i="7"/>
  <c r="E29" i="7"/>
  <c r="C14" i="7"/>
  <c r="E13" i="7"/>
  <c r="D6" i="5"/>
  <c r="E5" i="5"/>
  <c r="F7" i="4"/>
  <c r="F12" i="4"/>
  <c r="F11" i="4" s="1"/>
  <c r="D6" i="4"/>
  <c r="E5" i="4"/>
  <c r="F8" i="3"/>
  <c r="M4" i="2"/>
  <c r="M5" i="2" s="1"/>
  <c r="D16" i="2"/>
  <c r="G40" i="2"/>
  <c r="G39" i="2"/>
  <c r="E42" i="2"/>
  <c r="F42" i="2" s="1"/>
  <c r="D43" i="2"/>
  <c r="E41" i="2"/>
  <c r="F41" i="2" s="1"/>
  <c r="G41" i="2" s="1"/>
  <c r="G11" i="2"/>
  <c r="G6" i="2"/>
  <c r="G7" i="2"/>
  <c r="G5" i="2"/>
  <c r="G9" i="2"/>
  <c r="G10" i="2"/>
  <c r="O5" i="2"/>
  <c r="G8" i="2"/>
  <c r="G12" i="2"/>
  <c r="G4" i="2"/>
  <c r="C12" i="7" l="1"/>
  <c r="D13" i="7"/>
  <c r="C13" i="7"/>
  <c r="C23" i="7" s="1"/>
  <c r="D12" i="7"/>
  <c r="F14" i="7"/>
  <c r="E12" i="7"/>
  <c r="D14" i="7"/>
  <c r="E23" i="7"/>
  <c r="E30" i="7"/>
  <c r="F29" i="7"/>
  <c r="F12" i="7"/>
  <c r="D7" i="5"/>
  <c r="E6" i="5"/>
  <c r="D7" i="4"/>
  <c r="E6" i="4"/>
  <c r="D12" i="3"/>
  <c r="D14" i="3"/>
  <c r="E12" i="3"/>
  <c r="F12" i="3"/>
  <c r="F14" i="3"/>
  <c r="C13" i="3"/>
  <c r="E13" i="3"/>
  <c r="F13" i="3"/>
  <c r="D13" i="3"/>
  <c r="C12" i="3"/>
  <c r="C14" i="3"/>
  <c r="E14" i="3"/>
  <c r="G15" i="2"/>
  <c r="H4" i="2" s="1"/>
  <c r="G14" i="2"/>
  <c r="G42" i="2"/>
  <c r="D44" i="2"/>
  <c r="E44" i="2" s="1"/>
  <c r="F44" i="2" s="1"/>
  <c r="E43" i="2"/>
  <c r="F43" i="2" s="1"/>
  <c r="G44" i="2" s="1"/>
  <c r="E22" i="7" l="1"/>
  <c r="D22" i="7"/>
  <c r="C22" i="7"/>
  <c r="D23" i="7"/>
  <c r="F30" i="7"/>
  <c r="E31" i="7"/>
  <c r="D8" i="5"/>
  <c r="E7" i="5"/>
  <c r="D8" i="4"/>
  <c r="E7" i="4"/>
  <c r="H7" i="2"/>
  <c r="H5" i="2"/>
  <c r="H14" i="2" s="1"/>
  <c r="H11" i="2"/>
  <c r="H8" i="2"/>
  <c r="H9" i="2"/>
  <c r="H10" i="2"/>
  <c r="H12" i="2"/>
  <c r="H6" i="2"/>
  <c r="G43" i="2"/>
  <c r="I9" i="2"/>
  <c r="I13" i="2"/>
  <c r="I4" i="2"/>
  <c r="I10" i="2"/>
  <c r="I6" i="2"/>
  <c r="I5" i="2"/>
  <c r="I11" i="2"/>
  <c r="I7" i="2"/>
  <c r="I12" i="2"/>
  <c r="I8" i="2"/>
  <c r="H13" i="2"/>
  <c r="C24" i="7" l="1"/>
  <c r="F31" i="7"/>
  <c r="E32" i="7"/>
  <c r="D9" i="5"/>
  <c r="E8" i="5"/>
  <c r="D9" i="4"/>
  <c r="E8" i="4"/>
  <c r="I14" i="2"/>
  <c r="D18" i="2" s="1"/>
  <c r="F32" i="7" l="1"/>
  <c r="E33" i="7"/>
  <c r="D10" i="5"/>
  <c r="E9" i="5"/>
  <c r="D10" i="4"/>
  <c r="E9" i="4"/>
  <c r="E34" i="7" l="1"/>
  <c r="F33" i="7"/>
  <c r="D11" i="5"/>
  <c r="E10" i="5"/>
  <c r="D11" i="4"/>
  <c r="E10" i="4"/>
  <c r="F34" i="7" l="1"/>
  <c r="E35" i="7"/>
  <c r="D12" i="5"/>
  <c r="E11" i="5"/>
  <c r="D12" i="4"/>
  <c r="E11" i="4"/>
  <c r="F35" i="7" l="1"/>
  <c r="E36" i="7"/>
  <c r="D13" i="5"/>
  <c r="E12" i="5"/>
  <c r="D13" i="4"/>
  <c r="E12" i="4"/>
  <c r="E37" i="7" l="1"/>
  <c r="F36" i="7"/>
  <c r="D14" i="5"/>
  <c r="E13" i="5"/>
  <c r="D14" i="4"/>
  <c r="E13" i="4"/>
  <c r="F37" i="7" l="1"/>
  <c r="E38" i="7"/>
  <c r="D15" i="5"/>
  <c r="E14" i="5"/>
  <c r="D15" i="4"/>
  <c r="E14" i="4"/>
  <c r="F38" i="7" l="1"/>
  <c r="E39" i="7"/>
  <c r="D16" i="5"/>
  <c r="E15" i="5"/>
  <c r="D16" i="4"/>
  <c r="E15" i="4"/>
  <c r="F39" i="7" l="1"/>
  <c r="E40" i="7"/>
  <c r="D17" i="5"/>
  <c r="E16" i="5"/>
  <c r="D17" i="4"/>
  <c r="E16" i="4"/>
  <c r="E41" i="7" l="1"/>
  <c r="F40" i="7"/>
  <c r="D18" i="5"/>
  <c r="E17" i="5"/>
  <c r="D18" i="4"/>
  <c r="E17" i="4"/>
  <c r="E42" i="7" l="1"/>
  <c r="F41" i="7"/>
  <c r="D19" i="5"/>
  <c r="E18" i="5"/>
  <c r="D19" i="4"/>
  <c r="E18" i="4"/>
  <c r="F42" i="7" l="1"/>
  <c r="E43" i="7"/>
  <c r="D20" i="5"/>
  <c r="E19" i="5"/>
  <c r="D20" i="4"/>
  <c r="E19" i="4"/>
  <c r="F43" i="7" l="1"/>
  <c r="E44" i="7"/>
  <c r="D21" i="5"/>
  <c r="E20" i="5"/>
  <c r="D21" i="4"/>
  <c r="E20" i="4"/>
  <c r="F44" i="7" l="1"/>
  <c r="E45" i="7"/>
  <c r="D22" i="5"/>
  <c r="E21" i="5"/>
  <c r="D22" i="4"/>
  <c r="E21" i="4"/>
  <c r="E46" i="7" l="1"/>
  <c r="F45" i="7"/>
  <c r="D23" i="5"/>
  <c r="E22" i="5"/>
  <c r="D23" i="4"/>
  <c r="E22" i="4"/>
  <c r="F46" i="7" l="1"/>
  <c r="E47" i="7"/>
  <c r="D24" i="5"/>
  <c r="E23" i="5"/>
  <c r="D24" i="4"/>
  <c r="E23" i="4"/>
  <c r="F47" i="7" l="1"/>
  <c r="E48" i="7"/>
  <c r="D25" i="5"/>
  <c r="E24" i="5"/>
  <c r="D25" i="4"/>
  <c r="E24" i="4"/>
  <c r="F48" i="7" l="1"/>
  <c r="E49" i="7"/>
  <c r="D26" i="5"/>
  <c r="E25" i="5"/>
  <c r="D26" i="4"/>
  <c r="E25" i="4"/>
  <c r="F49" i="7" l="1"/>
  <c r="E50" i="7"/>
  <c r="D27" i="5"/>
  <c r="E26" i="5"/>
  <c r="D27" i="4"/>
  <c r="E26" i="4"/>
  <c r="F50" i="7" l="1"/>
  <c r="E51" i="7"/>
  <c r="D28" i="5"/>
  <c r="E27" i="5"/>
  <c r="D28" i="4"/>
  <c r="E27" i="4"/>
  <c r="F51" i="7" l="1"/>
  <c r="E52" i="7"/>
  <c r="D29" i="5"/>
  <c r="E28" i="5"/>
  <c r="D29" i="4"/>
  <c r="E28" i="4"/>
  <c r="E53" i="7" l="1"/>
  <c r="F52" i="7"/>
  <c r="D30" i="5"/>
  <c r="E29" i="5"/>
  <c r="D30" i="4"/>
  <c r="E29" i="4"/>
  <c r="F53" i="7" l="1"/>
  <c r="E54" i="7"/>
  <c r="D31" i="5"/>
  <c r="E30" i="5"/>
  <c r="D31" i="4"/>
  <c r="E30" i="4"/>
  <c r="F54" i="7" l="1"/>
  <c r="E55" i="7"/>
  <c r="D32" i="5"/>
  <c r="E31" i="5"/>
  <c r="D32" i="4"/>
  <c r="E31" i="4"/>
  <c r="F55" i="7" l="1"/>
  <c r="E56" i="7"/>
  <c r="D33" i="5"/>
  <c r="E32" i="5"/>
  <c r="D33" i="4"/>
  <c r="E32" i="4"/>
  <c r="E57" i="7" l="1"/>
  <c r="F56" i="7"/>
  <c r="D34" i="5"/>
  <c r="E33" i="5"/>
  <c r="D34" i="4"/>
  <c r="E33" i="4"/>
  <c r="E58" i="7" l="1"/>
  <c r="F57" i="7"/>
  <c r="D35" i="5"/>
  <c r="E34" i="5"/>
  <c r="D35" i="4"/>
  <c r="E34" i="4"/>
  <c r="F58" i="7" l="1"/>
  <c r="E59" i="7"/>
  <c r="D36" i="5"/>
  <c r="E35" i="5"/>
  <c r="D36" i="4"/>
  <c r="E35" i="4"/>
  <c r="F59" i="7" l="1"/>
  <c r="E60" i="7"/>
  <c r="D37" i="5"/>
  <c r="E36" i="5"/>
  <c r="D37" i="4"/>
  <c r="E36" i="4"/>
  <c r="E61" i="7" l="1"/>
  <c r="F60" i="7"/>
  <c r="D38" i="5"/>
  <c r="E37" i="5"/>
  <c r="D38" i="4"/>
  <c r="E37" i="4"/>
  <c r="E62" i="7" l="1"/>
  <c r="F61" i="7"/>
  <c r="D39" i="5"/>
  <c r="E38" i="5"/>
  <c r="D39" i="4"/>
  <c r="E38" i="4"/>
  <c r="F62" i="7" l="1"/>
  <c r="E63" i="7"/>
  <c r="D40" i="5"/>
  <c r="E39" i="5"/>
  <c r="D40" i="4"/>
  <c r="E39" i="4"/>
  <c r="F63" i="7" l="1"/>
  <c r="E64" i="7"/>
  <c r="D41" i="5"/>
  <c r="E40" i="5"/>
  <c r="D41" i="4"/>
  <c r="E40" i="4"/>
  <c r="F64" i="7" l="1"/>
  <c r="E65" i="7"/>
  <c r="D42" i="5"/>
  <c r="E41" i="5"/>
  <c r="D42" i="4"/>
  <c r="E41" i="4"/>
  <c r="F65" i="7" l="1"/>
  <c r="E66" i="7"/>
  <c r="D43" i="5"/>
  <c r="E42" i="5"/>
  <c r="D43" i="4"/>
  <c r="E42" i="4"/>
  <c r="F66" i="7" l="1"/>
  <c r="E67" i="7"/>
  <c r="D44" i="5"/>
  <c r="E43" i="5"/>
  <c r="D44" i="4"/>
  <c r="E43" i="4"/>
  <c r="F67" i="7" l="1"/>
  <c r="E68" i="7"/>
  <c r="D45" i="5"/>
  <c r="E44" i="5"/>
  <c r="D45" i="4"/>
  <c r="E44" i="4"/>
  <c r="E69" i="7" l="1"/>
  <c r="F68" i="7"/>
  <c r="D46" i="5"/>
  <c r="E45" i="5"/>
  <c r="D46" i="4"/>
  <c r="E45" i="4"/>
  <c r="F69" i="7" l="1"/>
  <c r="E70" i="7"/>
  <c r="D47" i="5"/>
  <c r="E46" i="5"/>
  <c r="D47" i="4"/>
  <c r="E46" i="4"/>
  <c r="F70" i="7" l="1"/>
  <c r="E71" i="7"/>
  <c r="D48" i="5"/>
  <c r="E47" i="5"/>
  <c r="D48" i="4"/>
  <c r="E47" i="4"/>
  <c r="F71" i="7" l="1"/>
  <c r="E72" i="7"/>
  <c r="D49" i="5"/>
  <c r="E48" i="5"/>
  <c r="D49" i="4"/>
  <c r="E48" i="4"/>
  <c r="E73" i="7" l="1"/>
  <c r="F72" i="7"/>
  <c r="D50" i="5"/>
  <c r="E49" i="5"/>
  <c r="D50" i="4"/>
  <c r="E49" i="4"/>
  <c r="E74" i="7" l="1"/>
  <c r="F73" i="7"/>
  <c r="D51" i="5"/>
  <c r="E50" i="5"/>
  <c r="D51" i="4"/>
  <c r="E50" i="4"/>
  <c r="F74" i="7" l="1"/>
  <c r="E75" i="7"/>
  <c r="D52" i="5"/>
  <c r="E51" i="5"/>
  <c r="D52" i="4"/>
  <c r="E51" i="4"/>
  <c r="F75" i="7" l="1"/>
  <c r="E76" i="7"/>
  <c r="D53" i="5"/>
  <c r="E52" i="5"/>
  <c r="D53" i="4"/>
  <c r="E52" i="4"/>
  <c r="F76" i="7" l="1"/>
  <c r="E77" i="7"/>
  <c r="D54" i="5"/>
  <c r="E53" i="5"/>
  <c r="D54" i="4"/>
  <c r="E53" i="4"/>
  <c r="E78" i="7" l="1"/>
  <c r="F77" i="7"/>
  <c r="D55" i="5"/>
  <c r="E54" i="5"/>
  <c r="D55" i="4"/>
  <c r="E54" i="4"/>
  <c r="F78" i="7" l="1"/>
  <c r="E79" i="7"/>
  <c r="D56" i="5"/>
  <c r="E55" i="5"/>
  <c r="D56" i="4"/>
  <c r="E55" i="4"/>
  <c r="F79" i="7" l="1"/>
  <c r="E80" i="7"/>
  <c r="D57" i="5"/>
  <c r="E56" i="5"/>
  <c r="D57" i="4"/>
  <c r="E56" i="4"/>
  <c r="F80" i="7" l="1"/>
  <c r="E81" i="7"/>
  <c r="D58" i="5"/>
  <c r="E57" i="5"/>
  <c r="D58" i="4"/>
  <c r="E57" i="4"/>
  <c r="F81" i="7" l="1"/>
  <c r="E82" i="7"/>
  <c r="D59" i="5"/>
  <c r="E58" i="5"/>
  <c r="D59" i="4"/>
  <c r="E58" i="4"/>
  <c r="F82" i="7" l="1"/>
  <c r="E83" i="7"/>
  <c r="D60" i="5"/>
  <c r="E59" i="5"/>
  <c r="D60" i="4"/>
  <c r="E59" i="4"/>
  <c r="F83" i="7" l="1"/>
  <c r="E84" i="7"/>
  <c r="D61" i="5"/>
  <c r="E60" i="5"/>
  <c r="D61" i="4"/>
  <c r="E60" i="4"/>
  <c r="E85" i="7" l="1"/>
  <c r="F84" i="7"/>
  <c r="D62" i="5"/>
  <c r="E61" i="5"/>
  <c r="D62" i="4"/>
  <c r="E61" i="4"/>
  <c r="F85" i="7" l="1"/>
  <c r="E86" i="7"/>
  <c r="D63" i="5"/>
  <c r="E62" i="5"/>
  <c r="D63" i="4"/>
  <c r="E62" i="4"/>
  <c r="F86" i="7" l="1"/>
  <c r="E87" i="7"/>
  <c r="D64" i="5"/>
  <c r="E63" i="5"/>
  <c r="D64" i="4"/>
  <c r="E63" i="4"/>
  <c r="F87" i="7" l="1"/>
  <c r="E88" i="7"/>
  <c r="D65" i="5"/>
  <c r="E64" i="5"/>
  <c r="D65" i="4"/>
  <c r="E64" i="4"/>
  <c r="E89" i="7" l="1"/>
  <c r="F88" i="7"/>
  <c r="D66" i="5"/>
  <c r="E65" i="5"/>
  <c r="D66" i="4"/>
  <c r="E65" i="4"/>
  <c r="E90" i="7" l="1"/>
  <c r="F89" i="7"/>
  <c r="D67" i="5"/>
  <c r="E66" i="5"/>
  <c r="D67" i="4"/>
  <c r="E66" i="4"/>
  <c r="F90" i="7" l="1"/>
  <c r="E91" i="7"/>
  <c r="D68" i="5"/>
  <c r="E67" i="5"/>
  <c r="D68" i="4"/>
  <c r="E67" i="4"/>
  <c r="F91" i="7" l="1"/>
  <c r="E92" i="7"/>
  <c r="D69" i="5"/>
  <c r="E68" i="5"/>
  <c r="D69" i="4"/>
  <c r="E68" i="4"/>
  <c r="E93" i="7" l="1"/>
  <c r="F92" i="7"/>
  <c r="D70" i="5"/>
  <c r="E69" i="5"/>
  <c r="D70" i="4"/>
  <c r="E69" i="4"/>
  <c r="E94" i="7" l="1"/>
  <c r="F93" i="7"/>
  <c r="D71" i="5"/>
  <c r="E70" i="5"/>
  <c r="D71" i="4"/>
  <c r="E70" i="4"/>
  <c r="F94" i="7" l="1"/>
  <c r="E95" i="7"/>
  <c r="D72" i="5"/>
  <c r="E71" i="5"/>
  <c r="D72" i="4"/>
  <c r="E71" i="4"/>
  <c r="F95" i="7" l="1"/>
  <c r="E96" i="7"/>
  <c r="D73" i="5"/>
  <c r="E72" i="5"/>
  <c r="D73" i="4"/>
  <c r="E72" i="4"/>
  <c r="F96" i="7" l="1"/>
  <c r="E97" i="7"/>
  <c r="D74" i="5"/>
  <c r="E73" i="5"/>
  <c r="D74" i="4"/>
  <c r="E73" i="4"/>
  <c r="F97" i="7" l="1"/>
  <c r="E98" i="7"/>
  <c r="D75" i="5"/>
  <c r="E74" i="5"/>
  <c r="D75" i="4"/>
  <c r="E74" i="4"/>
  <c r="F98" i="7" l="1"/>
  <c r="E99" i="7"/>
  <c r="D76" i="5"/>
  <c r="E75" i="5"/>
  <c r="D76" i="4"/>
  <c r="E75" i="4"/>
  <c r="F99" i="7" l="1"/>
  <c r="E100" i="7"/>
  <c r="D77" i="5"/>
  <c r="E76" i="5"/>
  <c r="D77" i="4"/>
  <c r="E76" i="4"/>
  <c r="E101" i="7" l="1"/>
  <c r="F100" i="7"/>
  <c r="D78" i="5"/>
  <c r="E77" i="5"/>
  <c r="D78" i="4"/>
  <c r="E77" i="4"/>
  <c r="F101" i="7" l="1"/>
  <c r="E102" i="7"/>
  <c r="D79" i="5"/>
  <c r="E78" i="5"/>
  <c r="D79" i="4"/>
  <c r="E78" i="4"/>
  <c r="F102" i="7" l="1"/>
  <c r="E103" i="7"/>
  <c r="D80" i="5"/>
  <c r="E79" i="5"/>
  <c r="D80" i="4"/>
  <c r="E79" i="4"/>
  <c r="F103" i="7" l="1"/>
  <c r="E104" i="7"/>
  <c r="D81" i="5"/>
  <c r="E80" i="5"/>
  <c r="D81" i="4"/>
  <c r="E80" i="4"/>
  <c r="E105" i="7" l="1"/>
  <c r="F104" i="7"/>
  <c r="D82" i="5"/>
  <c r="E81" i="5"/>
  <c r="D82" i="4"/>
  <c r="E81" i="4"/>
  <c r="E106" i="7" l="1"/>
  <c r="F105" i="7"/>
  <c r="D83" i="5"/>
  <c r="E82" i="5"/>
  <c r="D83" i="4"/>
  <c r="E82" i="4"/>
  <c r="F106" i="7" l="1"/>
  <c r="E107" i="7"/>
  <c r="D84" i="5"/>
  <c r="E83" i="5"/>
  <c r="D84" i="4"/>
  <c r="D85" i="4" s="1"/>
  <c r="D86" i="4" s="1"/>
  <c r="D87" i="4" s="1"/>
  <c r="D88" i="4" s="1"/>
  <c r="D89" i="4" s="1"/>
  <c r="D90" i="4" s="1"/>
  <c r="D91" i="4" s="1"/>
  <c r="D92" i="4" s="1"/>
  <c r="D93" i="4" s="1"/>
  <c r="D94" i="4" s="1"/>
  <c r="D95" i="4" s="1"/>
  <c r="D96" i="4" s="1"/>
  <c r="D97" i="4" s="1"/>
  <c r="D98" i="4" s="1"/>
  <c r="D99" i="4" s="1"/>
  <c r="E83" i="4"/>
  <c r="F107" i="7" l="1"/>
  <c r="E108" i="7"/>
  <c r="D85" i="5"/>
  <c r="E84" i="5"/>
  <c r="F108" i="7" l="1"/>
  <c r="E109" i="7"/>
  <c r="D86" i="5"/>
  <c r="E85" i="5"/>
  <c r="E110" i="7" l="1"/>
  <c r="F109" i="7"/>
  <c r="D87" i="5"/>
  <c r="E86" i="5"/>
  <c r="F110" i="7" l="1"/>
  <c r="E111" i="7"/>
  <c r="D88" i="5"/>
  <c r="E87" i="5"/>
  <c r="F111" i="7" l="1"/>
  <c r="E112" i="7"/>
  <c r="D89" i="5"/>
  <c r="E88" i="5"/>
  <c r="E113" i="7" l="1"/>
  <c r="F112" i="7"/>
  <c r="D90" i="5"/>
  <c r="E89" i="5"/>
  <c r="E114" i="7" l="1"/>
  <c r="F113" i="7"/>
  <c r="D91" i="5"/>
  <c r="E90" i="5"/>
  <c r="F114" i="7" l="1"/>
  <c r="E115" i="7"/>
  <c r="D92" i="5"/>
  <c r="E91" i="5"/>
  <c r="F115" i="7" l="1"/>
  <c r="E116" i="7"/>
  <c r="D93" i="5"/>
  <c r="E92" i="5"/>
  <c r="E117" i="7" l="1"/>
  <c r="F116" i="7"/>
  <c r="D94" i="5"/>
  <c r="E93" i="5"/>
  <c r="E118" i="7" l="1"/>
  <c r="F117" i="7"/>
  <c r="D95" i="5"/>
  <c r="E94" i="5"/>
  <c r="F118" i="7" l="1"/>
  <c r="E119" i="7"/>
  <c r="D96" i="5"/>
  <c r="E95" i="5"/>
  <c r="F119" i="7" l="1"/>
  <c r="E120" i="7"/>
  <c r="D97" i="5"/>
  <c r="E96" i="5"/>
  <c r="F120" i="7" l="1"/>
  <c r="E121" i="7"/>
  <c r="D98" i="5"/>
  <c r="E97" i="5"/>
  <c r="E122" i="7" l="1"/>
  <c r="F121" i="7"/>
  <c r="D99" i="5"/>
  <c r="E98" i="5"/>
  <c r="F122" i="7" l="1"/>
  <c r="E123" i="7"/>
  <c r="D100" i="5"/>
  <c r="E99" i="5"/>
  <c r="F123" i="7" l="1"/>
  <c r="E124" i="7"/>
  <c r="D101" i="5"/>
  <c r="E100" i="5"/>
  <c r="E125" i="7" l="1"/>
  <c r="F124" i="7"/>
  <c r="D102" i="5"/>
  <c r="E101" i="5"/>
  <c r="E126" i="7" l="1"/>
  <c r="F125" i="7"/>
  <c r="D103" i="5"/>
  <c r="E102" i="5"/>
  <c r="F126" i="7" l="1"/>
  <c r="E127" i="7"/>
  <c r="D104" i="5"/>
  <c r="E103" i="5"/>
  <c r="F127" i="7" l="1"/>
  <c r="E128" i="7"/>
  <c r="D105" i="5"/>
  <c r="E104" i="5"/>
  <c r="F128" i="7" l="1"/>
  <c r="E129" i="7"/>
  <c r="D106" i="5"/>
  <c r="E105" i="5"/>
  <c r="E130" i="7" l="1"/>
  <c r="F129" i="7"/>
  <c r="D107" i="5"/>
  <c r="E106" i="5"/>
  <c r="F130" i="7" l="1"/>
  <c r="E131" i="7"/>
  <c r="D108" i="5"/>
  <c r="E107" i="5"/>
  <c r="F131" i="7" l="1"/>
  <c r="E132" i="7"/>
  <c r="D109" i="5"/>
  <c r="E108" i="5"/>
  <c r="E133" i="7" l="1"/>
  <c r="F132" i="7"/>
  <c r="D110" i="5"/>
  <c r="E109" i="5"/>
  <c r="E134" i="7" l="1"/>
  <c r="F133" i="7"/>
  <c r="D111" i="5"/>
  <c r="E110" i="5"/>
  <c r="F134" i="7" l="1"/>
  <c r="E135" i="7"/>
  <c r="D112" i="5"/>
  <c r="E111" i="5"/>
  <c r="F135" i="7" l="1"/>
  <c r="E136" i="7"/>
  <c r="D113" i="5"/>
  <c r="E112" i="5"/>
  <c r="E137" i="7" l="1"/>
  <c r="F136" i="7"/>
  <c r="D114" i="5"/>
  <c r="E113" i="5"/>
  <c r="E138" i="7" l="1"/>
  <c r="F137" i="7"/>
  <c r="D115" i="5"/>
  <c r="E114" i="5"/>
  <c r="F138" i="7" l="1"/>
  <c r="E139" i="7"/>
  <c r="D116" i="5"/>
  <c r="E115" i="5"/>
  <c r="F139" i="7" l="1"/>
  <c r="E140" i="7"/>
  <c r="D117" i="5"/>
  <c r="E116" i="5"/>
  <c r="E141" i="7" l="1"/>
  <c r="F140" i="7"/>
  <c r="D118" i="5"/>
  <c r="E117" i="5"/>
  <c r="E142" i="7" l="1"/>
  <c r="F141" i="7"/>
  <c r="D119" i="5"/>
  <c r="E118" i="5"/>
  <c r="F142" i="7" l="1"/>
  <c r="E143" i="7"/>
  <c r="D120" i="5"/>
  <c r="E119" i="5"/>
  <c r="F143" i="7" l="1"/>
  <c r="E144" i="7"/>
  <c r="D121" i="5"/>
  <c r="E120" i="5"/>
  <c r="E145" i="7" l="1"/>
  <c r="F144" i="7"/>
  <c r="D122" i="5"/>
  <c r="E121" i="5"/>
  <c r="E146" i="7" l="1"/>
  <c r="F145" i="7"/>
  <c r="D123" i="5"/>
  <c r="E122" i="5"/>
  <c r="F146" i="7" l="1"/>
  <c r="E147" i="7"/>
  <c r="D124" i="5"/>
  <c r="E123" i="5"/>
  <c r="F147" i="7" l="1"/>
  <c r="E148" i="7"/>
  <c r="D125" i="5"/>
  <c r="E124" i="5"/>
  <c r="E149" i="7" l="1"/>
  <c r="F148" i="7"/>
  <c r="D126" i="5"/>
  <c r="E125" i="5"/>
  <c r="E150" i="7" l="1"/>
  <c r="F149" i="7"/>
  <c r="D127" i="5"/>
  <c r="E126" i="5"/>
  <c r="F150" i="7" l="1"/>
  <c r="E151" i="7"/>
  <c r="D128" i="5"/>
  <c r="E127" i="5"/>
  <c r="F151" i="7" l="1"/>
  <c r="E152" i="7"/>
  <c r="D129" i="5"/>
  <c r="E128" i="5"/>
  <c r="F152" i="7" l="1"/>
  <c r="E153" i="7"/>
  <c r="D130" i="5"/>
  <c r="E129" i="5"/>
  <c r="E154" i="7" l="1"/>
  <c r="F153" i="7"/>
  <c r="D131" i="5"/>
  <c r="E130" i="5"/>
  <c r="F154" i="7" l="1"/>
  <c r="E155" i="7"/>
  <c r="D132" i="5"/>
  <c r="E131" i="5"/>
  <c r="F155" i="7" l="1"/>
  <c r="E156" i="7"/>
  <c r="D133" i="5"/>
  <c r="E132" i="5"/>
  <c r="E157" i="7" l="1"/>
  <c r="F156" i="7"/>
  <c r="D134" i="5"/>
  <c r="E133" i="5"/>
  <c r="E158" i="7" l="1"/>
  <c r="F157" i="7"/>
  <c r="D135" i="5"/>
  <c r="E134" i="5"/>
  <c r="F158" i="7" l="1"/>
  <c r="E159" i="7"/>
  <c r="D136" i="5"/>
  <c r="E135" i="5"/>
  <c r="F159" i="7" l="1"/>
  <c r="E160" i="7"/>
  <c r="D137" i="5"/>
  <c r="E136" i="5"/>
  <c r="E161" i="7" l="1"/>
  <c r="F160" i="7"/>
  <c r="D138" i="5"/>
  <c r="E137" i="5"/>
  <c r="E162" i="7" l="1"/>
  <c r="F161" i="7"/>
  <c r="D139" i="5"/>
  <c r="E138" i="5"/>
  <c r="F162" i="7" l="1"/>
  <c r="E163" i="7"/>
  <c r="D140" i="5"/>
  <c r="E139" i="5"/>
  <c r="F163" i="7" l="1"/>
  <c r="E164" i="7"/>
  <c r="D141" i="5"/>
  <c r="E140" i="5"/>
  <c r="E165" i="7" l="1"/>
  <c r="F164" i="7"/>
  <c r="D142" i="5"/>
  <c r="E141" i="5"/>
  <c r="E166" i="7" l="1"/>
  <c r="F165" i="7"/>
  <c r="D143" i="5"/>
  <c r="E142" i="5"/>
  <c r="F166" i="7" l="1"/>
  <c r="E167" i="7"/>
  <c r="D144" i="5"/>
  <c r="E143" i="5"/>
  <c r="F167" i="7" l="1"/>
  <c r="E168" i="7"/>
  <c r="D145" i="5"/>
  <c r="E144" i="5"/>
  <c r="E169" i="7" l="1"/>
  <c r="F168" i="7"/>
  <c r="D146" i="5"/>
  <c r="E145" i="5"/>
  <c r="E170" i="7" l="1"/>
  <c r="F169" i="7"/>
  <c r="D147" i="5"/>
  <c r="E146" i="5"/>
  <c r="F170" i="7" l="1"/>
  <c r="E171" i="7"/>
  <c r="D148" i="5"/>
  <c r="E147" i="5"/>
  <c r="F171" i="7" l="1"/>
  <c r="E172" i="7"/>
  <c r="D149" i="5"/>
  <c r="E148" i="5"/>
  <c r="E173" i="7" l="1"/>
  <c r="F172" i="7"/>
  <c r="D150" i="5"/>
  <c r="E149" i="5"/>
  <c r="E174" i="7" l="1"/>
  <c r="F173" i="7"/>
  <c r="D151" i="5"/>
  <c r="E150" i="5"/>
  <c r="F174" i="7" l="1"/>
  <c r="E175" i="7"/>
  <c r="D152" i="5"/>
  <c r="E151" i="5"/>
  <c r="F175" i="7" l="1"/>
  <c r="E176" i="7"/>
  <c r="D153" i="5"/>
  <c r="E152" i="5"/>
  <c r="E177" i="7" l="1"/>
  <c r="F176" i="7"/>
  <c r="D154" i="5"/>
  <c r="E153" i="5"/>
  <c r="E178" i="7" l="1"/>
  <c r="F177" i="7"/>
  <c r="D155" i="5"/>
  <c r="E154" i="5"/>
  <c r="E179" i="7" l="1"/>
  <c r="F178" i="7"/>
  <c r="D156" i="5"/>
  <c r="E155" i="5"/>
  <c r="F179" i="7" l="1"/>
  <c r="E180" i="7"/>
  <c r="D157" i="5"/>
  <c r="E156" i="5"/>
  <c r="E181" i="7" l="1"/>
  <c r="F180" i="7"/>
  <c r="D158" i="5"/>
  <c r="E157" i="5"/>
  <c r="E182" i="7" l="1"/>
  <c r="F181" i="7"/>
  <c r="D159" i="5"/>
  <c r="E158" i="5"/>
  <c r="E183" i="7" l="1"/>
  <c r="F182" i="7"/>
  <c r="D160" i="5"/>
  <c r="E159" i="5"/>
  <c r="F183" i="7" l="1"/>
  <c r="E184" i="7"/>
  <c r="D161" i="5"/>
  <c r="E160" i="5"/>
  <c r="E185" i="7" l="1"/>
  <c r="F184" i="7"/>
  <c r="D162" i="5"/>
  <c r="E161" i="5"/>
  <c r="E186" i="7" l="1"/>
  <c r="F185" i="7"/>
  <c r="D163" i="5"/>
  <c r="E162" i="5"/>
  <c r="E187" i="7" l="1"/>
  <c r="F186" i="7"/>
  <c r="D164" i="5"/>
  <c r="E163" i="5"/>
  <c r="F187" i="7" l="1"/>
  <c r="E188" i="7"/>
  <c r="D165" i="5"/>
  <c r="E164" i="5"/>
  <c r="F188" i="7" l="1"/>
  <c r="E189" i="7"/>
  <c r="D166" i="5"/>
  <c r="E165" i="5"/>
  <c r="E190" i="7" l="1"/>
  <c r="F189" i="7"/>
  <c r="D167" i="5"/>
  <c r="E166" i="5"/>
  <c r="E191" i="7" l="1"/>
  <c r="F190" i="7"/>
  <c r="D168" i="5"/>
  <c r="E167" i="5"/>
  <c r="F191" i="7" l="1"/>
  <c r="E192" i="7"/>
  <c r="D169" i="5"/>
  <c r="E168" i="5"/>
  <c r="E193" i="7" l="1"/>
  <c r="F192" i="7"/>
  <c r="D170" i="5"/>
  <c r="E169" i="5"/>
  <c r="E194" i="7" l="1"/>
  <c r="F193" i="7"/>
  <c r="D171" i="5"/>
  <c r="E170" i="5"/>
  <c r="E195" i="7" l="1"/>
  <c r="F194" i="7"/>
  <c r="D172" i="5"/>
  <c r="E171" i="5"/>
  <c r="F195" i="7" l="1"/>
  <c r="E196" i="7"/>
  <c r="D173" i="5"/>
  <c r="E172" i="5"/>
  <c r="E197" i="7" l="1"/>
  <c r="F196" i="7"/>
  <c r="D174" i="5"/>
  <c r="E173" i="5"/>
  <c r="E198" i="7" l="1"/>
  <c r="F197" i="7"/>
  <c r="D175" i="5"/>
  <c r="E174" i="5"/>
  <c r="E199" i="7" l="1"/>
  <c r="E200" i="7" s="1"/>
  <c r="E201" i="7" s="1"/>
  <c r="E202" i="7" s="1"/>
  <c r="E203" i="7" s="1"/>
  <c r="E204" i="7" s="1"/>
  <c r="E205" i="7" s="1"/>
  <c r="E206" i="7" s="1"/>
  <c r="E207" i="7" s="1"/>
  <c r="E208" i="7" s="1"/>
  <c r="E209" i="7" s="1"/>
  <c r="E210" i="7" s="1"/>
  <c r="E211" i="7" s="1"/>
  <c r="E212" i="7" s="1"/>
  <c r="E213" i="7" s="1"/>
  <c r="E214" i="7" s="1"/>
  <c r="E215" i="7" s="1"/>
  <c r="E216" i="7" s="1"/>
  <c r="E217" i="7" s="1"/>
  <c r="E218" i="7" s="1"/>
  <c r="E219" i="7" s="1"/>
  <c r="E220" i="7" s="1"/>
  <c r="E221" i="7" s="1"/>
  <c r="E222" i="7" s="1"/>
  <c r="E223" i="7" s="1"/>
  <c r="E224" i="7" s="1"/>
  <c r="E225" i="7" s="1"/>
  <c r="E226" i="7" s="1"/>
  <c r="E227" i="7" s="1"/>
  <c r="E228" i="7" s="1"/>
  <c r="E229" i="7" s="1"/>
  <c r="E230" i="7" s="1"/>
  <c r="E231" i="7" s="1"/>
  <c r="E232" i="7" s="1"/>
  <c r="E233" i="7" s="1"/>
  <c r="E234" i="7" s="1"/>
  <c r="E235" i="7" s="1"/>
  <c r="E236" i="7" s="1"/>
  <c r="E237" i="7" s="1"/>
  <c r="E238" i="7" s="1"/>
  <c r="E239" i="7" s="1"/>
  <c r="E240" i="7" s="1"/>
  <c r="E241" i="7" s="1"/>
  <c r="E242" i="7" s="1"/>
  <c r="E243" i="7" s="1"/>
  <c r="E244" i="7" s="1"/>
  <c r="E245" i="7" s="1"/>
  <c r="E246" i="7" s="1"/>
  <c r="E247" i="7" s="1"/>
  <c r="E248" i="7" s="1"/>
  <c r="E249" i="7" s="1"/>
  <c r="E250" i="7" s="1"/>
  <c r="E251" i="7" s="1"/>
  <c r="E252" i="7" s="1"/>
  <c r="E253" i="7" s="1"/>
  <c r="E254" i="7" s="1"/>
  <c r="E255" i="7" s="1"/>
  <c r="E256" i="7" s="1"/>
  <c r="F198" i="7"/>
  <c r="D176" i="5"/>
  <c r="E175" i="5"/>
  <c r="D177" i="5" l="1"/>
  <c r="E176" i="5"/>
  <c r="D178" i="5" l="1"/>
  <c r="E177" i="5"/>
  <c r="D179" i="5" l="1"/>
  <c r="E178" i="5"/>
  <c r="D180" i="5" l="1"/>
  <c r="E179" i="5"/>
  <c r="D181" i="5" l="1"/>
  <c r="E180" i="5"/>
  <c r="D182" i="5" l="1"/>
  <c r="E181" i="5"/>
  <c r="D183" i="5" l="1"/>
  <c r="E182" i="5"/>
  <c r="D184" i="5" l="1"/>
  <c r="E183" i="5"/>
  <c r="D185" i="5" l="1"/>
  <c r="E184" i="5"/>
  <c r="D186" i="5" l="1"/>
  <c r="E185" i="5"/>
  <c r="D187" i="5" l="1"/>
  <c r="E186" i="5"/>
  <c r="D188" i="5" l="1"/>
  <c r="E187" i="5"/>
  <c r="D189" i="5" l="1"/>
  <c r="E188" i="5"/>
  <c r="D190" i="5" l="1"/>
  <c r="E189" i="5"/>
  <c r="D191" i="5" l="1"/>
  <c r="E190" i="5"/>
  <c r="D192" i="5" l="1"/>
  <c r="E191" i="5"/>
  <c r="D193" i="5" l="1"/>
  <c r="E192" i="5"/>
  <c r="D194" i="5" l="1"/>
  <c r="E193" i="5"/>
  <c r="D195" i="5" l="1"/>
  <c r="E194" i="5"/>
  <c r="D196" i="5" l="1"/>
  <c r="E195" i="5"/>
  <c r="D197" i="5" l="1"/>
  <c r="E196" i="5"/>
  <c r="D198" i="5" l="1"/>
  <c r="E197" i="5"/>
  <c r="D199" i="5" l="1"/>
  <c r="E198" i="5"/>
  <c r="D200" i="5" l="1"/>
  <c r="E199" i="5"/>
  <c r="D201" i="5" l="1"/>
  <c r="E200" i="5"/>
  <c r="D202" i="5" l="1"/>
  <c r="E201" i="5"/>
  <c r="D203" i="5" l="1"/>
  <c r="E202" i="5"/>
  <c r="D204" i="5" l="1"/>
  <c r="E203" i="5"/>
  <c r="D205" i="5" l="1"/>
  <c r="E204" i="5"/>
  <c r="D206" i="5" l="1"/>
  <c r="E205" i="5"/>
  <c r="D207" i="5" l="1"/>
  <c r="E206" i="5"/>
  <c r="D208" i="5" l="1"/>
  <c r="E207" i="5"/>
  <c r="D209" i="5" l="1"/>
  <c r="E208" i="5"/>
  <c r="D210" i="5" l="1"/>
  <c r="E209" i="5"/>
  <c r="D211" i="5" l="1"/>
  <c r="E210" i="5"/>
  <c r="D212" i="5" l="1"/>
  <c r="E211" i="5"/>
  <c r="D213" i="5" l="1"/>
  <c r="E212" i="5"/>
  <c r="D214" i="5" l="1"/>
  <c r="E213" i="5"/>
  <c r="D215" i="5" l="1"/>
  <c r="E214" i="5"/>
  <c r="D216" i="5" l="1"/>
  <c r="E215" i="5"/>
  <c r="D217" i="5" l="1"/>
  <c r="E216" i="5"/>
  <c r="D218" i="5" l="1"/>
  <c r="E217" i="5"/>
  <c r="D219" i="5" l="1"/>
  <c r="E218" i="5"/>
  <c r="D220" i="5" l="1"/>
  <c r="E219" i="5"/>
  <c r="D221" i="5" l="1"/>
  <c r="E220" i="5"/>
  <c r="D222" i="5" l="1"/>
  <c r="E221" i="5"/>
  <c r="D223" i="5" l="1"/>
  <c r="E222" i="5"/>
  <c r="D224" i="5" l="1"/>
  <c r="E223" i="5"/>
  <c r="D225" i="5" l="1"/>
  <c r="E224" i="5"/>
  <c r="D226" i="5" l="1"/>
  <c r="E225" i="5"/>
  <c r="D227" i="5" l="1"/>
  <c r="E226" i="5"/>
  <c r="D228" i="5" l="1"/>
  <c r="E227" i="5"/>
  <c r="D229" i="5" l="1"/>
  <c r="E228" i="5"/>
  <c r="D230" i="5" l="1"/>
  <c r="E229" i="5"/>
  <c r="D231" i="5" l="1"/>
  <c r="E230" i="5"/>
  <c r="D232" i="5" l="1"/>
  <c r="E231" i="5"/>
  <c r="D233" i="5" l="1"/>
  <c r="E232" i="5"/>
  <c r="D234" i="5" l="1"/>
  <c r="E233" i="5"/>
  <c r="D235" i="5" l="1"/>
  <c r="E234" i="5"/>
  <c r="D236" i="5" l="1"/>
  <c r="E235" i="5"/>
  <c r="D237" i="5" l="1"/>
  <c r="E236" i="5"/>
  <c r="D238" i="5" l="1"/>
  <c r="E237" i="5"/>
  <c r="D239" i="5" l="1"/>
  <c r="E238" i="5"/>
  <c r="D240" i="5" l="1"/>
  <c r="E239" i="5"/>
  <c r="D241" i="5" l="1"/>
  <c r="E240" i="5"/>
  <c r="D242" i="5" l="1"/>
  <c r="E241" i="5"/>
  <c r="D243" i="5" l="1"/>
  <c r="E242" i="5"/>
  <c r="D244" i="5" l="1"/>
  <c r="E243" i="5"/>
  <c r="D245" i="5" l="1"/>
  <c r="E244" i="5"/>
  <c r="D246" i="5" l="1"/>
  <c r="E245" i="5"/>
  <c r="D247" i="5" l="1"/>
  <c r="E246" i="5"/>
  <c r="D248" i="5" l="1"/>
  <c r="E247" i="5"/>
  <c r="D249" i="5" l="1"/>
  <c r="E248" i="5"/>
  <c r="D250" i="5" l="1"/>
  <c r="E249" i="5"/>
  <c r="D251" i="5" l="1"/>
  <c r="E251" i="5" s="1"/>
  <c r="E250" i="5"/>
</calcChain>
</file>

<file path=xl/sharedStrings.xml><?xml version="1.0" encoding="utf-8"?>
<sst xmlns="http://schemas.openxmlformats.org/spreadsheetml/2006/main" count="168" uniqueCount="65">
  <si>
    <t>Aufgabe 2 Noten</t>
  </si>
  <si>
    <t>Lineare Regression</t>
  </si>
  <si>
    <t>Tage Lernaufwand</t>
  </si>
  <si>
    <t>Note</t>
  </si>
  <si>
    <t>Anzahl</t>
  </si>
  <si>
    <t>x</t>
  </si>
  <si>
    <t>y</t>
  </si>
  <si>
    <t>xy</t>
  </si>
  <si>
    <t>x^2</t>
  </si>
  <si>
    <t>yhat</t>
  </si>
  <si>
    <t>(yhat-ybar)^2</t>
  </si>
  <si>
    <t>(y-ybar)^2</t>
  </si>
  <si>
    <t>Summe</t>
  </si>
  <si>
    <t>a</t>
  </si>
  <si>
    <t>b</t>
  </si>
  <si>
    <t>R^2</t>
  </si>
  <si>
    <t>R</t>
  </si>
  <si>
    <t>rel. H.</t>
  </si>
  <si>
    <t>akk. Rel. H.</t>
  </si>
  <si>
    <t>Student</t>
  </si>
  <si>
    <t>learning time [Days]</t>
  </si>
  <si>
    <t>Mark</t>
  </si>
  <si>
    <t>Destination B</t>
  </si>
  <si>
    <t>Destination A</t>
  </si>
  <si>
    <t>good</t>
  </si>
  <si>
    <t>indifferent</t>
  </si>
  <si>
    <t>bad</t>
  </si>
  <si>
    <t>rel. cum. Prob.</t>
  </si>
  <si>
    <t>Contigency table</t>
  </si>
  <si>
    <t>Theo. prob. for independency</t>
  </si>
  <si>
    <t>Pij</t>
  </si>
  <si>
    <t>f</t>
  </si>
  <si>
    <t>Chi^2emp</t>
  </si>
  <si>
    <t>Chi^2theo</t>
  </si>
  <si>
    <t>bar</t>
  </si>
  <si>
    <t>sigmahat1</t>
  </si>
  <si>
    <t>sigmahat2</t>
  </si>
  <si>
    <t>mu1</t>
  </si>
  <si>
    <t>mu2</t>
  </si>
  <si>
    <t>n1</t>
  </si>
  <si>
    <t>n2</t>
  </si>
  <si>
    <t>sigmahat</t>
  </si>
  <si>
    <t>Zemp</t>
  </si>
  <si>
    <t>Ztheo</t>
  </si>
  <si>
    <t>f(z)</t>
  </si>
  <si>
    <t>sigmahat^2</t>
  </si>
  <si>
    <t>n</t>
  </si>
  <si>
    <t>Yemp</t>
  </si>
  <si>
    <t>sigma0^2</t>
  </si>
  <si>
    <t>Ytheo</t>
  </si>
  <si>
    <t>Chi^2</t>
  </si>
  <si>
    <t>N</t>
  </si>
  <si>
    <t>p0</t>
  </si>
  <si>
    <t>phat</t>
  </si>
  <si>
    <t>Iu</t>
  </si>
  <si>
    <t>z0,975</t>
  </si>
  <si>
    <t>Io</t>
  </si>
  <si>
    <t>z</t>
  </si>
  <si>
    <t>z0,995</t>
  </si>
  <si>
    <t>(x-xbar)^2</t>
  </si>
  <si>
    <t>(1-R^2)*g-Str</t>
  </si>
  <si>
    <t>Chiemp</t>
  </si>
  <si>
    <t>Chitheo</t>
  </si>
  <si>
    <t>Hier wird durch die falsche Wahrscheinlichkeit geteilt!</t>
  </si>
  <si>
    <t>richtiger Wert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</si>
</sst>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0">
    <xf numFmtId="0" fontId="0" fillId="0" borderId="0" xfId="0"/>
    <xf numFmtId="9" fontId="0" fillId="0" borderId="0" xfId="1" applyFont="1"/>
    <xf numFmtId="0" fontId="2" fillId="0" borderId="1" xfId="0" applyFont="1" applyBorder="1" applyAlignment="1">
      <alignment vertical="top"/>
    </xf>
    <xf numFmtId="0" fontId="0" fillId="0" borderId="1" xfId="0" applyBorder="1" applyAlignment="1">
      <alignment vertical="center"/>
    </xf>
    <xf numFmtId="10" fontId="2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10" fontId="2" fillId="0" borderId="1" xfId="1" applyNumberFormat="1" applyFont="1" applyBorder="1" applyAlignment="1">
      <alignment vertical="top"/>
    </xf>
    <xf numFmtId="0" fontId="1" fillId="0" borderId="2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top"/>
    </xf>
    <xf numFmtId="0" fontId="0" fillId="0" borderId="4" xfId="0" applyBorder="1" applyAlignment="1">
      <alignment vertical="center"/>
    </xf>
    <xf numFmtId="2" fontId="0" fillId="0" borderId="0" xfId="0" applyNumberFormat="1"/>
    <xf numFmtId="164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wrapText="1"/>
    </xf>
    <xf numFmtId="0" fontId="3" fillId="0" borderId="0" xfId="0" applyFont="1"/>
    <xf numFmtId="2" fontId="4" fillId="0" borderId="0" xfId="0" applyNumberFormat="1" applyFont="1"/>
    <xf numFmtId="0" fontId="4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'1a'!$E$2</c:f>
              <c:strCache>
                <c:ptCount val="1"/>
                <c:pt idx="0">
                  <c:v>f(z)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'1a'!$D$3:$D$83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-3.6999999999999997</c:v>
                </c:pt>
                <c:pt idx="4">
                  <c:v>-3.5999999999999996</c:v>
                </c:pt>
                <c:pt idx="5">
                  <c:v>-3.4999999999999996</c:v>
                </c:pt>
                <c:pt idx="6">
                  <c:v>-3.3999999999999995</c:v>
                </c:pt>
                <c:pt idx="7">
                  <c:v>-3.2999999999999994</c:v>
                </c:pt>
                <c:pt idx="8">
                  <c:v>-3.1999999999999993</c:v>
                </c:pt>
                <c:pt idx="9">
                  <c:v>-3.0999999999999992</c:v>
                </c:pt>
                <c:pt idx="10">
                  <c:v>-2.9999999999999991</c:v>
                </c:pt>
                <c:pt idx="11">
                  <c:v>-2.899999999999999</c:v>
                </c:pt>
                <c:pt idx="12">
                  <c:v>-2.7999999999999989</c:v>
                </c:pt>
                <c:pt idx="13">
                  <c:v>-2.6999999999999988</c:v>
                </c:pt>
                <c:pt idx="14">
                  <c:v>-2.5999999999999988</c:v>
                </c:pt>
                <c:pt idx="15">
                  <c:v>-2.4999999999999987</c:v>
                </c:pt>
                <c:pt idx="16">
                  <c:v>-2.3999999999999986</c:v>
                </c:pt>
                <c:pt idx="17">
                  <c:v>-2.2999999999999985</c:v>
                </c:pt>
                <c:pt idx="18">
                  <c:v>-2.1999999999999984</c:v>
                </c:pt>
                <c:pt idx="19">
                  <c:v>-2.0999999999999983</c:v>
                </c:pt>
                <c:pt idx="20">
                  <c:v>-1.9999999999999982</c:v>
                </c:pt>
                <c:pt idx="21">
                  <c:v>-1.8999999999999981</c:v>
                </c:pt>
                <c:pt idx="22">
                  <c:v>-1.799999999999998</c:v>
                </c:pt>
                <c:pt idx="23">
                  <c:v>-1.699999999999998</c:v>
                </c:pt>
                <c:pt idx="24">
                  <c:v>-1.5999999999999979</c:v>
                </c:pt>
                <c:pt idx="25">
                  <c:v>-1.4999999999999978</c:v>
                </c:pt>
                <c:pt idx="26">
                  <c:v>-1.3999999999999977</c:v>
                </c:pt>
                <c:pt idx="27">
                  <c:v>-1.2999999999999976</c:v>
                </c:pt>
                <c:pt idx="28">
                  <c:v>-1.1999999999999975</c:v>
                </c:pt>
                <c:pt idx="29">
                  <c:v>-1.0999999999999974</c:v>
                </c:pt>
                <c:pt idx="30">
                  <c:v>-0.99999999999999745</c:v>
                </c:pt>
                <c:pt idx="31">
                  <c:v>-0.89999999999999747</c:v>
                </c:pt>
                <c:pt idx="32">
                  <c:v>-0.79999999999999749</c:v>
                </c:pt>
                <c:pt idx="33">
                  <c:v>-0.69999999999999751</c:v>
                </c:pt>
                <c:pt idx="34">
                  <c:v>-0.59999999999999754</c:v>
                </c:pt>
                <c:pt idx="35">
                  <c:v>-0.49999999999999756</c:v>
                </c:pt>
                <c:pt idx="36">
                  <c:v>-0.39999999999999758</c:v>
                </c:pt>
                <c:pt idx="37">
                  <c:v>-0.2999999999999976</c:v>
                </c:pt>
                <c:pt idx="38">
                  <c:v>-0.1999999999999976</c:v>
                </c:pt>
                <c:pt idx="39">
                  <c:v>-9.9999999999997591E-2</c:v>
                </c:pt>
                <c:pt idx="40">
                  <c:v>2.4147350785597155E-15</c:v>
                </c:pt>
                <c:pt idx="41">
                  <c:v>0.10000000000000242</c:v>
                </c:pt>
                <c:pt idx="42">
                  <c:v>0.20000000000000243</c:v>
                </c:pt>
                <c:pt idx="43">
                  <c:v>0.30000000000000243</c:v>
                </c:pt>
                <c:pt idx="44">
                  <c:v>0.40000000000000246</c:v>
                </c:pt>
                <c:pt idx="45">
                  <c:v>0.50000000000000244</c:v>
                </c:pt>
                <c:pt idx="46">
                  <c:v>0.60000000000000242</c:v>
                </c:pt>
                <c:pt idx="47">
                  <c:v>0.7000000000000024</c:v>
                </c:pt>
                <c:pt idx="48">
                  <c:v>0.80000000000000238</c:v>
                </c:pt>
                <c:pt idx="49">
                  <c:v>0.90000000000000235</c:v>
                </c:pt>
                <c:pt idx="50">
                  <c:v>1.0000000000000024</c:v>
                </c:pt>
                <c:pt idx="51">
                  <c:v>1.1000000000000025</c:v>
                </c:pt>
                <c:pt idx="52">
                  <c:v>1.2000000000000026</c:v>
                </c:pt>
                <c:pt idx="53">
                  <c:v>1.3000000000000027</c:v>
                </c:pt>
                <c:pt idx="54">
                  <c:v>1.4000000000000028</c:v>
                </c:pt>
                <c:pt idx="55">
                  <c:v>1.5000000000000029</c:v>
                </c:pt>
                <c:pt idx="56">
                  <c:v>1.600000000000003</c:v>
                </c:pt>
                <c:pt idx="57">
                  <c:v>1.7000000000000031</c:v>
                </c:pt>
                <c:pt idx="58">
                  <c:v>1.8000000000000032</c:v>
                </c:pt>
                <c:pt idx="59">
                  <c:v>1.9000000000000032</c:v>
                </c:pt>
                <c:pt idx="60">
                  <c:v>2.0000000000000031</c:v>
                </c:pt>
                <c:pt idx="61">
                  <c:v>2.1000000000000032</c:v>
                </c:pt>
                <c:pt idx="62">
                  <c:v>2.2000000000000033</c:v>
                </c:pt>
                <c:pt idx="63">
                  <c:v>2.3000000000000034</c:v>
                </c:pt>
                <c:pt idx="64">
                  <c:v>2.4000000000000035</c:v>
                </c:pt>
                <c:pt idx="65">
                  <c:v>2.5000000000000036</c:v>
                </c:pt>
                <c:pt idx="66">
                  <c:v>2.6000000000000036</c:v>
                </c:pt>
                <c:pt idx="67">
                  <c:v>2.7000000000000037</c:v>
                </c:pt>
                <c:pt idx="68">
                  <c:v>2.8000000000000038</c:v>
                </c:pt>
                <c:pt idx="69">
                  <c:v>2.9000000000000039</c:v>
                </c:pt>
                <c:pt idx="70">
                  <c:v>3.000000000000004</c:v>
                </c:pt>
                <c:pt idx="71">
                  <c:v>3.1000000000000041</c:v>
                </c:pt>
                <c:pt idx="72">
                  <c:v>3.2000000000000042</c:v>
                </c:pt>
                <c:pt idx="73">
                  <c:v>3.3000000000000043</c:v>
                </c:pt>
                <c:pt idx="74">
                  <c:v>3.4000000000000044</c:v>
                </c:pt>
                <c:pt idx="75">
                  <c:v>3.5000000000000044</c:v>
                </c:pt>
                <c:pt idx="76">
                  <c:v>3.6000000000000045</c:v>
                </c:pt>
                <c:pt idx="77">
                  <c:v>3.7000000000000046</c:v>
                </c:pt>
                <c:pt idx="78">
                  <c:v>3.8000000000000047</c:v>
                </c:pt>
                <c:pt idx="79">
                  <c:v>3.9000000000000048</c:v>
                </c:pt>
                <c:pt idx="80">
                  <c:v>4.0000000000000044</c:v>
                </c:pt>
              </c:numCache>
            </c:numRef>
          </c:xVal>
          <c:yVal>
            <c:numRef>
              <c:f>'1a'!$E$3:$E$83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4.2478027055075219E-4</c:v>
                </c:pt>
                <c:pt idx="4">
                  <c:v>6.1190193011377298E-4</c:v>
                </c:pt>
                <c:pt idx="5">
                  <c:v>8.7268269504576167E-4</c:v>
                </c:pt>
                <c:pt idx="6">
                  <c:v>1.232219168473021E-3</c:v>
                </c:pt>
                <c:pt idx="7">
                  <c:v>1.7225689390536843E-3</c:v>
                </c:pt>
                <c:pt idx="8">
                  <c:v>2.3840882014648486E-3</c:v>
                </c:pt>
                <c:pt idx="9">
                  <c:v>3.2668190561999273E-3</c:v>
                </c:pt>
                <c:pt idx="10">
                  <c:v>4.4318484119380188E-3</c:v>
                </c:pt>
                <c:pt idx="11">
                  <c:v>5.9525324197758694E-3</c:v>
                </c:pt>
                <c:pt idx="12">
                  <c:v>7.9154515829799894E-3</c:v>
                </c:pt>
                <c:pt idx="13">
                  <c:v>1.0420934814422628E-2</c:v>
                </c:pt>
                <c:pt idx="14">
                  <c:v>1.3582969233685661E-2</c:v>
                </c:pt>
                <c:pt idx="15">
                  <c:v>1.7528300493568599E-2</c:v>
                </c:pt>
                <c:pt idx="16">
                  <c:v>2.2394530294842969E-2</c:v>
                </c:pt>
                <c:pt idx="17">
                  <c:v>2.8327037741601276E-2</c:v>
                </c:pt>
                <c:pt idx="18">
                  <c:v>3.547459284623157E-2</c:v>
                </c:pt>
                <c:pt idx="19">
                  <c:v>4.3983595980427351E-2</c:v>
                </c:pt>
                <c:pt idx="20">
                  <c:v>5.399096651318825E-2</c:v>
                </c:pt>
                <c:pt idx="21">
                  <c:v>6.5615814774676831E-2</c:v>
                </c:pt>
                <c:pt idx="22">
                  <c:v>7.8950158300894427E-2</c:v>
                </c:pt>
                <c:pt idx="23">
                  <c:v>9.4049077376887252E-2</c:v>
                </c:pt>
                <c:pt idx="24">
                  <c:v>0.11092083467945592</c:v>
                </c:pt>
                <c:pt idx="25">
                  <c:v>0.12951759566589216</c:v>
                </c:pt>
                <c:pt idx="26">
                  <c:v>0.14972746563574535</c:v>
                </c:pt>
                <c:pt idx="27">
                  <c:v>0.17136859204780791</c:v>
                </c:pt>
                <c:pt idx="28">
                  <c:v>0.19418605498321354</c:v>
                </c:pt>
                <c:pt idx="29">
                  <c:v>0.21785217703255116</c:v>
                </c:pt>
                <c:pt idx="30">
                  <c:v>0.24197072451914398</c:v>
                </c:pt>
                <c:pt idx="31">
                  <c:v>0.26608524989875543</c:v>
                </c:pt>
                <c:pt idx="32">
                  <c:v>0.28969155276148334</c:v>
                </c:pt>
                <c:pt idx="33">
                  <c:v>0.31225393336676183</c:v>
                </c:pt>
                <c:pt idx="34">
                  <c:v>0.33322460289180011</c:v>
                </c:pt>
                <c:pt idx="35">
                  <c:v>0.35206532676429991</c:v>
                </c:pt>
                <c:pt idx="36">
                  <c:v>0.36827014030332367</c:v>
                </c:pt>
                <c:pt idx="37">
                  <c:v>0.38138781546052442</c:v>
                </c:pt>
                <c:pt idx="38">
                  <c:v>0.3910426939754561</c:v>
                </c:pt>
                <c:pt idx="39">
                  <c:v>0.39695254747701186</c:v>
                </c:pt>
                <c:pt idx="40">
                  <c:v>0.3989422804014327</c:v>
                </c:pt>
                <c:pt idx="41">
                  <c:v>0.3969525474770117</c:v>
                </c:pt>
                <c:pt idx="42">
                  <c:v>0.39104269397545571</c:v>
                </c:pt>
                <c:pt idx="43">
                  <c:v>0.3813878154605238</c:v>
                </c:pt>
                <c:pt idx="44">
                  <c:v>0.36827014030332295</c:v>
                </c:pt>
                <c:pt idx="45">
                  <c:v>0.35206532676429908</c:v>
                </c:pt>
                <c:pt idx="46">
                  <c:v>0.33322460289179917</c:v>
                </c:pt>
                <c:pt idx="47">
                  <c:v>0.31225393336676072</c:v>
                </c:pt>
                <c:pt idx="48">
                  <c:v>0.28969155276148217</c:v>
                </c:pt>
                <c:pt idx="49">
                  <c:v>0.26608524989875426</c:v>
                </c:pt>
                <c:pt idx="50">
                  <c:v>0.24197072451914278</c:v>
                </c:pt>
                <c:pt idx="51">
                  <c:v>0.21785217703254997</c:v>
                </c:pt>
                <c:pt idx="52">
                  <c:v>0.19418605498321231</c:v>
                </c:pt>
                <c:pt idx="53">
                  <c:v>0.17136859204780677</c:v>
                </c:pt>
                <c:pt idx="54">
                  <c:v>0.14972746563574427</c:v>
                </c:pt>
                <c:pt idx="55">
                  <c:v>0.12951759566589116</c:v>
                </c:pt>
                <c:pt idx="56">
                  <c:v>0.11092083467945503</c:v>
                </c:pt>
                <c:pt idx="57">
                  <c:v>9.4049077376886434E-2</c:v>
                </c:pt>
                <c:pt idx="58">
                  <c:v>7.8950158300893719E-2</c:v>
                </c:pt>
                <c:pt idx="59">
                  <c:v>6.5615814774676193E-2</c:v>
                </c:pt>
                <c:pt idx="60">
                  <c:v>5.3990966513187716E-2</c:v>
                </c:pt>
                <c:pt idx="61">
                  <c:v>4.39835959804269E-2</c:v>
                </c:pt>
                <c:pt idx="62">
                  <c:v>3.5474592846231189E-2</c:v>
                </c:pt>
                <c:pt idx="63">
                  <c:v>2.8327037741600961E-2</c:v>
                </c:pt>
                <c:pt idx="64">
                  <c:v>2.2394530294842712E-2</c:v>
                </c:pt>
                <c:pt idx="65">
                  <c:v>1.7528300493568381E-2</c:v>
                </c:pt>
                <c:pt idx="66">
                  <c:v>1.3582969233685486E-2</c:v>
                </c:pt>
                <c:pt idx="67">
                  <c:v>1.0420934814422488E-2</c:v>
                </c:pt>
                <c:pt idx="68">
                  <c:v>7.9154515829798801E-3</c:v>
                </c:pt>
                <c:pt idx="69">
                  <c:v>5.9525324197757853E-3</c:v>
                </c:pt>
                <c:pt idx="70">
                  <c:v>4.4318484119379529E-3</c:v>
                </c:pt>
                <c:pt idx="71">
                  <c:v>3.2668190561998783E-3</c:v>
                </c:pt>
                <c:pt idx="72">
                  <c:v>2.3840882014648105E-3</c:v>
                </c:pt>
                <c:pt idx="73">
                  <c:v>1.7225689390536552E-3</c:v>
                </c:pt>
                <c:pt idx="74">
                  <c:v>1.2322191684730013E-3</c:v>
                </c:pt>
                <c:pt idx="75">
                  <c:v>8.7268269504574606E-4</c:v>
                </c:pt>
                <c:pt idx="76">
                  <c:v>6.1190193011376214E-4</c:v>
                </c:pt>
                <c:pt idx="77">
                  <c:v>4.2478027055074428E-4</c:v>
                </c:pt>
                <c:pt idx="78">
                  <c:v>2.9194692579145507E-4</c:v>
                </c:pt>
                <c:pt idx="79">
                  <c:v>1.9865547139276881E-4</c:v>
                </c:pt>
                <c:pt idx="80">
                  <c:v>1.3383022576488298E-4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BC-4D6D-BE74-9E8A5CC04423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'1a'!$F$3:$F$4</c:f>
              <c:numCache>
                <c:formatCode>General</c:formatCode>
                <c:ptCount val="2"/>
                <c:pt idx="0">
                  <c:v>2.7986324785509087</c:v>
                </c:pt>
                <c:pt idx="1">
                  <c:v>2.7986324785509087</c:v>
                </c:pt>
              </c:numCache>
            </c:numRef>
          </c:xVal>
          <c:yVal>
            <c:numRef>
              <c:f>'1a'!$G$7:$G$8</c:f>
              <c:numCache>
                <c:formatCode>General</c:formatCode>
                <c:ptCount val="2"/>
                <c:pt idx="0">
                  <c:v>0</c:v>
                </c:pt>
                <c:pt idx="1">
                  <c:v>0.3989422804014327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1BC-4D6D-BE74-9E8A5CC04423}"/>
            </c:ext>
          </c:extLst>
        </c:ser>
        <c:ser>
          <c:idx val="2"/>
          <c:order val="2"/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'1a'!$F$7:$F$8</c:f>
              <c:numCache>
                <c:formatCode>General</c:formatCode>
                <c:ptCount val="2"/>
                <c:pt idx="0">
                  <c:v>1.9599639845400536</c:v>
                </c:pt>
                <c:pt idx="1">
                  <c:v>1.9599639845400536</c:v>
                </c:pt>
              </c:numCache>
            </c:numRef>
          </c:xVal>
          <c:yVal>
            <c:numRef>
              <c:f>'1a'!$G$7:$G$8</c:f>
              <c:numCache>
                <c:formatCode>General</c:formatCode>
                <c:ptCount val="2"/>
                <c:pt idx="0">
                  <c:v>0</c:v>
                </c:pt>
                <c:pt idx="1">
                  <c:v>0.3989422804014327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1BC-4D6D-BE74-9E8A5CC04423}"/>
            </c:ext>
          </c:extLst>
        </c:ser>
        <c:ser>
          <c:idx val="3"/>
          <c:order val="3"/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'1a'!$F$11:$F$12</c:f>
              <c:numCache>
                <c:formatCode>General</c:formatCode>
                <c:ptCount val="2"/>
                <c:pt idx="0">
                  <c:v>-1.9599639845400536</c:v>
                </c:pt>
                <c:pt idx="1">
                  <c:v>-1.9599639845400536</c:v>
                </c:pt>
              </c:numCache>
            </c:numRef>
          </c:xVal>
          <c:yVal>
            <c:numRef>
              <c:f>'1a'!$G$11:$G$12</c:f>
              <c:numCache>
                <c:formatCode>General</c:formatCode>
                <c:ptCount val="2"/>
                <c:pt idx="0">
                  <c:v>0</c:v>
                </c:pt>
                <c:pt idx="1">
                  <c:v>0.3989422804014327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1BC-4D6D-BE74-9E8A5CC04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29090191"/>
        <c:axId val="1128999343"/>
      </c:scatterChart>
      <c:valAx>
        <c:axId val="1129090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8999343"/>
        <c:crosses val="autoZero"/>
        <c:crossBetween val="midCat"/>
      </c:valAx>
      <c:valAx>
        <c:axId val="11289993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290901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'1b'!$E$2</c:f>
              <c:strCache>
                <c:ptCount val="1"/>
                <c:pt idx="0">
                  <c:v>Chi^2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'1b'!$D$3:$D$251</c:f>
              <c:numCache>
                <c:formatCode>General</c:formatCode>
                <c:ptCount val="249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0.30000000000000004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0.79999999999999993</c:v>
                </c:pt>
                <c:pt idx="9">
                  <c:v>0.89999999999999991</c:v>
                </c:pt>
                <c:pt idx="10">
                  <c:v>0.99999999999999989</c:v>
                </c:pt>
                <c:pt idx="11">
                  <c:v>1.0999999999999999</c:v>
                </c:pt>
                <c:pt idx="12">
                  <c:v>1.2</c:v>
                </c:pt>
                <c:pt idx="13">
                  <c:v>1.3</c:v>
                </c:pt>
                <c:pt idx="14">
                  <c:v>1.4000000000000001</c:v>
                </c:pt>
                <c:pt idx="15">
                  <c:v>1.5000000000000002</c:v>
                </c:pt>
                <c:pt idx="16">
                  <c:v>1.6000000000000003</c:v>
                </c:pt>
                <c:pt idx="17">
                  <c:v>1.7000000000000004</c:v>
                </c:pt>
                <c:pt idx="18">
                  <c:v>1.8000000000000005</c:v>
                </c:pt>
                <c:pt idx="19">
                  <c:v>1.9000000000000006</c:v>
                </c:pt>
                <c:pt idx="20">
                  <c:v>2.0000000000000004</c:v>
                </c:pt>
                <c:pt idx="21">
                  <c:v>2.1000000000000005</c:v>
                </c:pt>
                <c:pt idx="22">
                  <c:v>2.2000000000000006</c:v>
                </c:pt>
                <c:pt idx="23">
                  <c:v>2.3000000000000007</c:v>
                </c:pt>
                <c:pt idx="24">
                  <c:v>2.4000000000000008</c:v>
                </c:pt>
                <c:pt idx="25">
                  <c:v>2.5000000000000009</c:v>
                </c:pt>
                <c:pt idx="26">
                  <c:v>2.600000000000001</c:v>
                </c:pt>
                <c:pt idx="27">
                  <c:v>2.7000000000000011</c:v>
                </c:pt>
                <c:pt idx="28">
                  <c:v>2.8000000000000012</c:v>
                </c:pt>
                <c:pt idx="29">
                  <c:v>2.9000000000000012</c:v>
                </c:pt>
                <c:pt idx="30">
                  <c:v>3.0000000000000013</c:v>
                </c:pt>
                <c:pt idx="31">
                  <c:v>3.1000000000000014</c:v>
                </c:pt>
                <c:pt idx="32">
                  <c:v>3.2000000000000015</c:v>
                </c:pt>
                <c:pt idx="33">
                  <c:v>3.3000000000000016</c:v>
                </c:pt>
                <c:pt idx="34">
                  <c:v>3.4000000000000017</c:v>
                </c:pt>
                <c:pt idx="35">
                  <c:v>3.5000000000000018</c:v>
                </c:pt>
                <c:pt idx="36">
                  <c:v>3.6000000000000019</c:v>
                </c:pt>
                <c:pt idx="37">
                  <c:v>3.700000000000002</c:v>
                </c:pt>
                <c:pt idx="38">
                  <c:v>3.800000000000002</c:v>
                </c:pt>
                <c:pt idx="39">
                  <c:v>3.9000000000000021</c:v>
                </c:pt>
                <c:pt idx="40">
                  <c:v>4.0000000000000018</c:v>
                </c:pt>
                <c:pt idx="41">
                  <c:v>4.1000000000000014</c:v>
                </c:pt>
                <c:pt idx="42">
                  <c:v>4.2000000000000011</c:v>
                </c:pt>
                <c:pt idx="43">
                  <c:v>4.3000000000000007</c:v>
                </c:pt>
                <c:pt idx="44">
                  <c:v>4.4000000000000004</c:v>
                </c:pt>
                <c:pt idx="45">
                  <c:v>4.5</c:v>
                </c:pt>
                <c:pt idx="46">
                  <c:v>4.5999999999999996</c:v>
                </c:pt>
                <c:pt idx="47">
                  <c:v>4.6999999999999993</c:v>
                </c:pt>
                <c:pt idx="48">
                  <c:v>4.7999999999999989</c:v>
                </c:pt>
                <c:pt idx="49">
                  <c:v>4.8999999999999986</c:v>
                </c:pt>
                <c:pt idx="50">
                  <c:v>4.9999999999999982</c:v>
                </c:pt>
                <c:pt idx="51">
                  <c:v>5.0999999999999979</c:v>
                </c:pt>
                <c:pt idx="52">
                  <c:v>5.1999999999999975</c:v>
                </c:pt>
                <c:pt idx="53">
                  <c:v>5.2999999999999972</c:v>
                </c:pt>
                <c:pt idx="54">
                  <c:v>5.3999999999999968</c:v>
                </c:pt>
                <c:pt idx="55">
                  <c:v>5.4999999999999964</c:v>
                </c:pt>
                <c:pt idx="56">
                  <c:v>5.5999999999999961</c:v>
                </c:pt>
                <c:pt idx="57">
                  <c:v>5.6999999999999957</c:v>
                </c:pt>
                <c:pt idx="58">
                  <c:v>5.7999999999999954</c:v>
                </c:pt>
                <c:pt idx="59">
                  <c:v>5.899999999999995</c:v>
                </c:pt>
                <c:pt idx="60">
                  <c:v>5.9999999999999947</c:v>
                </c:pt>
                <c:pt idx="61">
                  <c:v>6.0999999999999943</c:v>
                </c:pt>
                <c:pt idx="62">
                  <c:v>6.199999999999994</c:v>
                </c:pt>
                <c:pt idx="63">
                  <c:v>6.2999999999999936</c:v>
                </c:pt>
                <c:pt idx="64">
                  <c:v>6.3999999999999932</c:v>
                </c:pt>
                <c:pt idx="65">
                  <c:v>6.4999999999999929</c:v>
                </c:pt>
                <c:pt idx="66">
                  <c:v>6.5999999999999925</c:v>
                </c:pt>
                <c:pt idx="67">
                  <c:v>6.6999999999999922</c:v>
                </c:pt>
                <c:pt idx="68">
                  <c:v>6.7999999999999918</c:v>
                </c:pt>
                <c:pt idx="69">
                  <c:v>6.8999999999999915</c:v>
                </c:pt>
                <c:pt idx="70">
                  <c:v>6.9999999999999911</c:v>
                </c:pt>
                <c:pt idx="71">
                  <c:v>7.0999999999999908</c:v>
                </c:pt>
                <c:pt idx="72">
                  <c:v>7.1999999999999904</c:v>
                </c:pt>
                <c:pt idx="73">
                  <c:v>7.2999999999999901</c:v>
                </c:pt>
                <c:pt idx="74">
                  <c:v>7.3999999999999897</c:v>
                </c:pt>
                <c:pt idx="75">
                  <c:v>7.4999999999999893</c:v>
                </c:pt>
                <c:pt idx="76">
                  <c:v>7.599999999999989</c:v>
                </c:pt>
                <c:pt idx="77">
                  <c:v>7.6999999999999886</c:v>
                </c:pt>
                <c:pt idx="78">
                  <c:v>7.7999999999999883</c:v>
                </c:pt>
                <c:pt idx="79">
                  <c:v>7.8999999999999879</c:v>
                </c:pt>
                <c:pt idx="80">
                  <c:v>7.9999999999999876</c:v>
                </c:pt>
                <c:pt idx="81">
                  <c:v>8.0999999999999872</c:v>
                </c:pt>
                <c:pt idx="82">
                  <c:v>8.1999999999999869</c:v>
                </c:pt>
                <c:pt idx="83">
                  <c:v>8.2999999999999865</c:v>
                </c:pt>
                <c:pt idx="84">
                  <c:v>8.3999999999999861</c:v>
                </c:pt>
                <c:pt idx="85">
                  <c:v>8.4999999999999858</c:v>
                </c:pt>
                <c:pt idx="86">
                  <c:v>8.5999999999999854</c:v>
                </c:pt>
                <c:pt idx="87">
                  <c:v>8.6999999999999851</c:v>
                </c:pt>
                <c:pt idx="88">
                  <c:v>8.7999999999999847</c:v>
                </c:pt>
                <c:pt idx="89">
                  <c:v>8.8999999999999844</c:v>
                </c:pt>
                <c:pt idx="90">
                  <c:v>8.999999999999984</c:v>
                </c:pt>
                <c:pt idx="91">
                  <c:v>9.0999999999999837</c:v>
                </c:pt>
                <c:pt idx="92">
                  <c:v>9.1999999999999833</c:v>
                </c:pt>
                <c:pt idx="93">
                  <c:v>9.2999999999999829</c:v>
                </c:pt>
                <c:pt idx="94">
                  <c:v>9.3999999999999826</c:v>
                </c:pt>
                <c:pt idx="95">
                  <c:v>9.4999999999999822</c:v>
                </c:pt>
                <c:pt idx="96">
                  <c:v>9.5999999999999819</c:v>
                </c:pt>
                <c:pt idx="97">
                  <c:v>9.6999999999999815</c:v>
                </c:pt>
                <c:pt idx="98">
                  <c:v>9.7999999999999812</c:v>
                </c:pt>
                <c:pt idx="99">
                  <c:v>9.8999999999999808</c:v>
                </c:pt>
                <c:pt idx="100">
                  <c:v>9.9999999999999805</c:v>
                </c:pt>
                <c:pt idx="101">
                  <c:v>10.09999999999998</c:v>
                </c:pt>
                <c:pt idx="102">
                  <c:v>10.19999999999998</c:v>
                </c:pt>
                <c:pt idx="103">
                  <c:v>10.299999999999979</c:v>
                </c:pt>
                <c:pt idx="104">
                  <c:v>10.399999999999979</c:v>
                </c:pt>
                <c:pt idx="105">
                  <c:v>10.499999999999979</c:v>
                </c:pt>
                <c:pt idx="106">
                  <c:v>10.599999999999978</c:v>
                </c:pt>
                <c:pt idx="107">
                  <c:v>10.699999999999978</c:v>
                </c:pt>
                <c:pt idx="108">
                  <c:v>10.799999999999978</c:v>
                </c:pt>
                <c:pt idx="109">
                  <c:v>10.899999999999977</c:v>
                </c:pt>
                <c:pt idx="110">
                  <c:v>10.999999999999977</c:v>
                </c:pt>
                <c:pt idx="111">
                  <c:v>11.099999999999977</c:v>
                </c:pt>
                <c:pt idx="112">
                  <c:v>11.199999999999976</c:v>
                </c:pt>
                <c:pt idx="113">
                  <c:v>11.299999999999976</c:v>
                </c:pt>
                <c:pt idx="114">
                  <c:v>11.399999999999975</c:v>
                </c:pt>
                <c:pt idx="115">
                  <c:v>11.499999999999975</c:v>
                </c:pt>
                <c:pt idx="116">
                  <c:v>11.599999999999975</c:v>
                </c:pt>
                <c:pt idx="117">
                  <c:v>11.699999999999974</c:v>
                </c:pt>
                <c:pt idx="118">
                  <c:v>11.799999999999974</c:v>
                </c:pt>
                <c:pt idx="119">
                  <c:v>11.899999999999974</c:v>
                </c:pt>
                <c:pt idx="120">
                  <c:v>11.999999999999973</c:v>
                </c:pt>
                <c:pt idx="121">
                  <c:v>12.099999999999973</c:v>
                </c:pt>
                <c:pt idx="122">
                  <c:v>12.199999999999973</c:v>
                </c:pt>
                <c:pt idx="123">
                  <c:v>12.299999999999972</c:v>
                </c:pt>
                <c:pt idx="124">
                  <c:v>12.399999999999972</c:v>
                </c:pt>
                <c:pt idx="125">
                  <c:v>12.499999999999972</c:v>
                </c:pt>
                <c:pt idx="126">
                  <c:v>12.599999999999971</c:v>
                </c:pt>
                <c:pt idx="127">
                  <c:v>12.699999999999971</c:v>
                </c:pt>
                <c:pt idx="128">
                  <c:v>12.799999999999971</c:v>
                </c:pt>
                <c:pt idx="129">
                  <c:v>12.89999999999997</c:v>
                </c:pt>
                <c:pt idx="130">
                  <c:v>12.99999999999997</c:v>
                </c:pt>
                <c:pt idx="131">
                  <c:v>13.099999999999969</c:v>
                </c:pt>
                <c:pt idx="132">
                  <c:v>13.199999999999969</c:v>
                </c:pt>
                <c:pt idx="133">
                  <c:v>13.299999999999969</c:v>
                </c:pt>
                <c:pt idx="134">
                  <c:v>13.399999999999968</c:v>
                </c:pt>
                <c:pt idx="135">
                  <c:v>13.499999999999968</c:v>
                </c:pt>
                <c:pt idx="136">
                  <c:v>13.599999999999968</c:v>
                </c:pt>
                <c:pt idx="137">
                  <c:v>13.699999999999967</c:v>
                </c:pt>
                <c:pt idx="138">
                  <c:v>13.799999999999967</c:v>
                </c:pt>
                <c:pt idx="139">
                  <c:v>13.899999999999967</c:v>
                </c:pt>
                <c:pt idx="140">
                  <c:v>13.999999999999966</c:v>
                </c:pt>
                <c:pt idx="141">
                  <c:v>14.099999999999966</c:v>
                </c:pt>
                <c:pt idx="142">
                  <c:v>14.199999999999966</c:v>
                </c:pt>
                <c:pt idx="143">
                  <c:v>14.299999999999965</c:v>
                </c:pt>
                <c:pt idx="144">
                  <c:v>14.399999999999965</c:v>
                </c:pt>
                <c:pt idx="145">
                  <c:v>14.499999999999964</c:v>
                </c:pt>
                <c:pt idx="146">
                  <c:v>14.599999999999964</c:v>
                </c:pt>
                <c:pt idx="147">
                  <c:v>14.699999999999964</c:v>
                </c:pt>
                <c:pt idx="148">
                  <c:v>14.799999999999963</c:v>
                </c:pt>
                <c:pt idx="149">
                  <c:v>14.899999999999963</c:v>
                </c:pt>
                <c:pt idx="150">
                  <c:v>14.999999999999963</c:v>
                </c:pt>
                <c:pt idx="151">
                  <c:v>15.099999999999962</c:v>
                </c:pt>
                <c:pt idx="152">
                  <c:v>15.199999999999962</c:v>
                </c:pt>
                <c:pt idx="153">
                  <c:v>15.299999999999962</c:v>
                </c:pt>
                <c:pt idx="154">
                  <c:v>15.399999999999961</c:v>
                </c:pt>
                <c:pt idx="155">
                  <c:v>15.499999999999961</c:v>
                </c:pt>
                <c:pt idx="156">
                  <c:v>15.599999999999961</c:v>
                </c:pt>
                <c:pt idx="157">
                  <c:v>15.69999999999996</c:v>
                </c:pt>
                <c:pt idx="158">
                  <c:v>15.79999999999996</c:v>
                </c:pt>
                <c:pt idx="159">
                  <c:v>15.899999999999959</c:v>
                </c:pt>
                <c:pt idx="160">
                  <c:v>15.999999999999959</c:v>
                </c:pt>
                <c:pt idx="161">
                  <c:v>16.099999999999959</c:v>
                </c:pt>
                <c:pt idx="162">
                  <c:v>16.19999999999996</c:v>
                </c:pt>
                <c:pt idx="163">
                  <c:v>16.299999999999962</c:v>
                </c:pt>
                <c:pt idx="164">
                  <c:v>16.399999999999963</c:v>
                </c:pt>
                <c:pt idx="165">
                  <c:v>16.499999999999964</c:v>
                </c:pt>
                <c:pt idx="166">
                  <c:v>16.599999999999966</c:v>
                </c:pt>
                <c:pt idx="167">
                  <c:v>16.699999999999967</c:v>
                </c:pt>
                <c:pt idx="168">
                  <c:v>16.799999999999969</c:v>
                </c:pt>
                <c:pt idx="169">
                  <c:v>16.89999999999997</c:v>
                </c:pt>
                <c:pt idx="170">
                  <c:v>16.999999999999972</c:v>
                </c:pt>
                <c:pt idx="171">
                  <c:v>17.099999999999973</c:v>
                </c:pt>
                <c:pt idx="172">
                  <c:v>17.199999999999974</c:v>
                </c:pt>
                <c:pt idx="173">
                  <c:v>17.299999999999976</c:v>
                </c:pt>
                <c:pt idx="174">
                  <c:v>17.399999999999977</c:v>
                </c:pt>
                <c:pt idx="175">
                  <c:v>17.499999999999979</c:v>
                </c:pt>
                <c:pt idx="176">
                  <c:v>17.59999999999998</c:v>
                </c:pt>
                <c:pt idx="177">
                  <c:v>17.699999999999982</c:v>
                </c:pt>
                <c:pt idx="178">
                  <c:v>17.799999999999983</c:v>
                </c:pt>
                <c:pt idx="179">
                  <c:v>17.899999999999984</c:v>
                </c:pt>
                <c:pt idx="180">
                  <c:v>17.999999999999986</c:v>
                </c:pt>
                <c:pt idx="181">
                  <c:v>18.099999999999987</c:v>
                </c:pt>
                <c:pt idx="182">
                  <c:v>18.199999999999989</c:v>
                </c:pt>
                <c:pt idx="183">
                  <c:v>18.29999999999999</c:v>
                </c:pt>
                <c:pt idx="184">
                  <c:v>18.399999999999991</c:v>
                </c:pt>
                <c:pt idx="185">
                  <c:v>18.499999999999993</c:v>
                </c:pt>
                <c:pt idx="186">
                  <c:v>18.599999999999994</c:v>
                </c:pt>
                <c:pt idx="187">
                  <c:v>18.699999999999996</c:v>
                </c:pt>
                <c:pt idx="188">
                  <c:v>18.799999999999997</c:v>
                </c:pt>
                <c:pt idx="189">
                  <c:v>18.899999999999999</c:v>
                </c:pt>
                <c:pt idx="190">
                  <c:v>19</c:v>
                </c:pt>
                <c:pt idx="191">
                  <c:v>19.100000000000001</c:v>
                </c:pt>
                <c:pt idx="192">
                  <c:v>19.200000000000003</c:v>
                </c:pt>
                <c:pt idx="193">
                  <c:v>19.300000000000004</c:v>
                </c:pt>
                <c:pt idx="194">
                  <c:v>19.400000000000006</c:v>
                </c:pt>
                <c:pt idx="195">
                  <c:v>19.500000000000007</c:v>
                </c:pt>
                <c:pt idx="196">
                  <c:v>19.600000000000009</c:v>
                </c:pt>
                <c:pt idx="197">
                  <c:v>19.70000000000001</c:v>
                </c:pt>
                <c:pt idx="198">
                  <c:v>19.800000000000011</c:v>
                </c:pt>
                <c:pt idx="199">
                  <c:v>19.900000000000013</c:v>
                </c:pt>
                <c:pt idx="200">
                  <c:v>20.000000000000014</c:v>
                </c:pt>
                <c:pt idx="201">
                  <c:v>20.100000000000016</c:v>
                </c:pt>
                <c:pt idx="202">
                  <c:v>20.200000000000017</c:v>
                </c:pt>
                <c:pt idx="203">
                  <c:v>20.300000000000018</c:v>
                </c:pt>
                <c:pt idx="204">
                  <c:v>20.40000000000002</c:v>
                </c:pt>
                <c:pt idx="205">
                  <c:v>20.500000000000021</c:v>
                </c:pt>
                <c:pt idx="206">
                  <c:v>20.600000000000023</c:v>
                </c:pt>
                <c:pt idx="207">
                  <c:v>20.700000000000024</c:v>
                </c:pt>
                <c:pt idx="208">
                  <c:v>20.800000000000026</c:v>
                </c:pt>
                <c:pt idx="209">
                  <c:v>20.900000000000027</c:v>
                </c:pt>
                <c:pt idx="210">
                  <c:v>21.000000000000028</c:v>
                </c:pt>
                <c:pt idx="211">
                  <c:v>21.10000000000003</c:v>
                </c:pt>
                <c:pt idx="212">
                  <c:v>21.200000000000031</c:v>
                </c:pt>
                <c:pt idx="213">
                  <c:v>21.300000000000033</c:v>
                </c:pt>
                <c:pt idx="214">
                  <c:v>21.400000000000034</c:v>
                </c:pt>
                <c:pt idx="215">
                  <c:v>21.500000000000036</c:v>
                </c:pt>
                <c:pt idx="216">
                  <c:v>21.600000000000037</c:v>
                </c:pt>
                <c:pt idx="217">
                  <c:v>21.700000000000038</c:v>
                </c:pt>
                <c:pt idx="218">
                  <c:v>21.80000000000004</c:v>
                </c:pt>
                <c:pt idx="219">
                  <c:v>21.900000000000041</c:v>
                </c:pt>
                <c:pt idx="220">
                  <c:v>22.000000000000043</c:v>
                </c:pt>
                <c:pt idx="221">
                  <c:v>22.100000000000044</c:v>
                </c:pt>
                <c:pt idx="222">
                  <c:v>22.200000000000045</c:v>
                </c:pt>
                <c:pt idx="223">
                  <c:v>22.300000000000047</c:v>
                </c:pt>
                <c:pt idx="224">
                  <c:v>22.400000000000048</c:v>
                </c:pt>
                <c:pt idx="225">
                  <c:v>22.50000000000005</c:v>
                </c:pt>
                <c:pt idx="226">
                  <c:v>22.600000000000051</c:v>
                </c:pt>
                <c:pt idx="227">
                  <c:v>22.700000000000053</c:v>
                </c:pt>
                <c:pt idx="228">
                  <c:v>22.800000000000054</c:v>
                </c:pt>
                <c:pt idx="229">
                  <c:v>22.900000000000055</c:v>
                </c:pt>
                <c:pt idx="230">
                  <c:v>23.000000000000057</c:v>
                </c:pt>
                <c:pt idx="231">
                  <c:v>23.100000000000058</c:v>
                </c:pt>
                <c:pt idx="232">
                  <c:v>23.20000000000006</c:v>
                </c:pt>
                <c:pt idx="233">
                  <c:v>23.300000000000061</c:v>
                </c:pt>
                <c:pt idx="234">
                  <c:v>23.400000000000063</c:v>
                </c:pt>
                <c:pt idx="235">
                  <c:v>23.500000000000064</c:v>
                </c:pt>
                <c:pt idx="236">
                  <c:v>23.600000000000065</c:v>
                </c:pt>
                <c:pt idx="237">
                  <c:v>23.700000000000067</c:v>
                </c:pt>
                <c:pt idx="238">
                  <c:v>23.800000000000068</c:v>
                </c:pt>
                <c:pt idx="239">
                  <c:v>23.90000000000007</c:v>
                </c:pt>
                <c:pt idx="240">
                  <c:v>24.000000000000071</c:v>
                </c:pt>
                <c:pt idx="241">
                  <c:v>24.100000000000072</c:v>
                </c:pt>
                <c:pt idx="242">
                  <c:v>24.200000000000074</c:v>
                </c:pt>
                <c:pt idx="243">
                  <c:v>24.300000000000075</c:v>
                </c:pt>
                <c:pt idx="244">
                  <c:v>24.400000000000077</c:v>
                </c:pt>
                <c:pt idx="245">
                  <c:v>24.500000000000078</c:v>
                </c:pt>
                <c:pt idx="246">
                  <c:v>24.60000000000008</c:v>
                </c:pt>
                <c:pt idx="247">
                  <c:v>24.700000000000081</c:v>
                </c:pt>
                <c:pt idx="248">
                  <c:v>24.800000000000082</c:v>
                </c:pt>
              </c:numCache>
            </c:numRef>
          </c:xVal>
          <c:yVal>
            <c:numRef>
              <c:f>'1b'!$E$3:$E$251</c:f>
              <c:numCache>
                <c:formatCode>General</c:formatCode>
                <c:ptCount val="249"/>
                <c:pt idx="0">
                  <c:v>0</c:v>
                </c:pt>
                <c:pt idx="1">
                  <c:v>1.1428942366001302E-6</c:v>
                </c:pt>
                <c:pt idx="2">
                  <c:v>1.2299750542593236E-5</c:v>
                </c:pt>
                <c:pt idx="3">
                  <c:v>4.8361636226123055E-5</c:v>
                </c:pt>
                <c:pt idx="4">
                  <c:v>1.2591336776345078E-4</c:v>
                </c:pt>
                <c:pt idx="5">
                  <c:v>2.6154243420697758E-4</c:v>
                </c:pt>
                <c:pt idx="6">
                  <c:v>4.7093590003979439E-4</c:v>
                </c:pt>
                <c:pt idx="7">
                  <c:v>7.6835308286854714E-4</c:v>
                </c:pt>
                <c:pt idx="8">
                  <c:v>1.1663205519094921E-3</c:v>
                </c:pt>
                <c:pt idx="9">
                  <c:v>1.6754714541168713E-3</c:v>
                </c:pt>
                <c:pt idx="10">
                  <c:v>2.3044830906585076E-3</c:v>
                </c:pt>
                <c:pt idx="11">
                  <c:v>3.0600829545750132E-3</c:v>
                </c:pt>
                <c:pt idx="12">
                  <c:v>3.9471028116822276E-3</c:v>
                </c:pt>
                <c:pt idx="13">
                  <c:v>4.9685662681429625E-3</c:v>
                </c:pt>
                <c:pt idx="14">
                  <c:v>6.1257991647321215E-3</c:v>
                </c:pt>
                <c:pt idx="15">
                  <c:v>7.4185548495487369E-3</c:v>
                </c:pt>
                <c:pt idx="16">
                  <c:v>8.8451483351511366E-3</c:v>
                </c:pt>
                <c:pt idx="17">
                  <c:v>1.0402594792823867E-2</c:v>
                </c:pt>
                <c:pt idx="18">
                  <c:v>1.2086748930235392E-2</c:v>
                </c:pt>
                <c:pt idx="19">
                  <c:v>1.3892442638699773E-2</c:v>
                </c:pt>
                <c:pt idx="20">
                  <c:v>1.5813618949355995E-2</c:v>
                </c:pt>
                <c:pt idx="21">
                  <c:v>1.7843460850021208E-2</c:v>
                </c:pt>
                <c:pt idx="22">
                  <c:v>1.9974513919134265E-2</c:v>
                </c:pt>
                <c:pt idx="23">
                  <c:v>2.219880205404615E-2</c:v>
                </c:pt>
                <c:pt idx="24">
                  <c:v>2.450793582576798E-2</c:v>
                </c:pt>
                <c:pt idx="25">
                  <c:v>2.6893213194669849E-2</c:v>
                </c:pt>
                <c:pt idx="26">
                  <c:v>2.9345712481939623E-2</c:v>
                </c:pt>
                <c:pt idx="27">
                  <c:v>3.1856377617976973E-2</c:v>
                </c:pt>
                <c:pt idx="28">
                  <c:v>3.4416095787729542E-2</c:v>
                </c:pt>
                <c:pt idx="29">
                  <c:v>3.7015767669388411E-2</c:v>
                </c:pt>
                <c:pt idx="30">
                  <c:v>3.9646370520969254E-2</c:v>
                </c:pt>
                <c:pt idx="31">
                  <c:v>4.2299014412453817E-2</c:v>
                </c:pt>
                <c:pt idx="32">
                  <c:v>4.4964991932081234E-2</c:v>
                </c:pt>
                <c:pt idx="33">
                  <c:v>4.7635821716301999E-2</c:v>
                </c:pt>
                <c:pt idx="34">
                  <c:v>5.030328616568025E-2</c:v>
                </c:pt>
                <c:pt idx="35">
                  <c:v>5.2959463715190058E-2</c:v>
                </c:pt>
                <c:pt idx="36">
                  <c:v>5.5596756028161186E-2</c:v>
                </c:pt>
                <c:pt idx="37">
                  <c:v>5.8207910479648912E-2</c:v>
                </c:pt>
                <c:pt idx="38">
                  <c:v>6.0786038288112708E-2</c:v>
                </c:pt>
                <c:pt idx="39">
                  <c:v>6.3324628644722311E-2</c:v>
                </c:pt>
                <c:pt idx="40">
                  <c:v>6.5817559177981669E-2</c:v>
                </c:pt>
                <c:pt idx="41">
                  <c:v>6.825910307818206E-2</c:v>
                </c:pt>
                <c:pt idx="42">
                  <c:v>7.0643933191891009E-2</c:v>
                </c:pt>
                <c:pt idx="43">
                  <c:v>7.2967123381606325E-2</c:v>
                </c:pt>
                <c:pt idx="44">
                  <c:v>7.5224147430151531E-2</c:v>
                </c:pt>
                <c:pt idx="45">
                  <c:v>7.7410875753594482E-2</c:v>
                </c:pt>
                <c:pt idx="46">
                  <c:v>7.9523570170643237E-2</c:v>
                </c:pt>
                <c:pt idx="47">
                  <c:v>8.1558876960765192E-2</c:v>
                </c:pt>
                <c:pt idx="48">
                  <c:v>8.3513818427823419E-2</c:v>
                </c:pt>
                <c:pt idx="49">
                  <c:v>8.5385783170929958E-2</c:v>
                </c:pt>
                <c:pt idx="50">
                  <c:v>8.7172515249562377E-2</c:v>
                </c:pt>
                <c:pt idx="51">
                  <c:v>8.8872102415840717E-2</c:v>
                </c:pt>
                <c:pt idx="52">
                  <c:v>9.0482963573261882E-2</c:v>
                </c:pt>
                <c:pt idx="53">
                  <c:v>9.2003835608177015E-2</c:v>
                </c:pt>
                <c:pt idx="54">
                  <c:v>9.3433759727891003E-2</c:v>
                </c:pt>
                <c:pt idx="55">
                  <c:v>9.4772067427477652E-2</c:v>
                </c:pt>
                <c:pt idx="56">
                  <c:v>9.6018366196248983E-2</c:v>
                </c:pt>
                <c:pt idx="57">
                  <c:v>9.7172525064283199E-2</c:v>
                </c:pt>
                <c:pt idx="58">
                  <c:v>9.8234660079503058E-2</c:v>
                </c:pt>
                <c:pt idx="59">
                  <c:v>9.9205119796495184E-2</c:v>
                </c:pt>
                <c:pt idx="60">
                  <c:v>0.10008447084954811</c:v>
                </c:pt>
                <c:pt idx="61">
                  <c:v>0.10087348367425993</c:v>
                </c:pt>
                <c:pt idx="62">
                  <c:v>0.10157311843448982</c:v>
                </c:pt>
                <c:pt idx="63">
                  <c:v>0.1021845112043968</c:v>
                </c:pt>
                <c:pt idx="64">
                  <c:v>0.10270896044878913</c:v>
                </c:pt>
                <c:pt idx="65">
                  <c:v>0.10314791383898456</c:v>
                </c:pt>
                <c:pt idx="66">
                  <c:v>0.10350295543582744</c:v>
                </c:pt>
                <c:pt idx="67">
                  <c:v>0.10377579326640234</c:v>
                </c:pt>
                <c:pt idx="68">
                  <c:v>0.1039682473163018</c:v>
                </c:pt>
                <c:pt idx="69">
                  <c:v>0.104082237955024</c:v>
                </c:pt>
                <c:pt idx="70">
                  <c:v>0.10411977480817196</c:v>
                </c:pt>
                <c:pt idx="71">
                  <c:v>0.10408294608657968</c:v>
                </c:pt>
                <c:pt idx="72">
                  <c:v>0.10397390837927566</c:v>
                </c:pt>
                <c:pt idx="73">
                  <c:v>0.10379487691429397</c:v>
                </c:pt>
                <c:pt idx="74">
                  <c:v>0.10354811628873596</c:v>
                </c:pt>
                <c:pt idx="75">
                  <c:v>0.10323593166714963</c:v>
                </c:pt>
                <c:pt idx="76">
                  <c:v>0.10286066044521433</c:v>
                </c:pt>
                <c:pt idx="77">
                  <c:v>0.10242466437387358</c:v>
                </c:pt>
                <c:pt idx="78">
                  <c:v>0.10193032213743404</c:v>
                </c:pt>
                <c:pt idx="79">
                  <c:v>0.10138002237772684</c:v>
                </c:pt>
                <c:pt idx="80">
                  <c:v>0.1007761571551918</c:v>
                </c:pt>
                <c:pt idx="81">
                  <c:v>0.10012111583668405</c:v>
                </c:pt>
                <c:pt idx="82">
                  <c:v>9.9417279398897593E-2</c:v>
                </c:pt>
                <c:pt idx="83">
                  <c:v>9.8667015135543865E-2</c:v>
                </c:pt>
                <c:pt idx="84">
                  <c:v>9.7872671755798279E-2</c:v>
                </c:pt>
                <c:pt idx="85">
                  <c:v>9.7036574861023642E-2</c:v>
                </c:pt>
                <c:pt idx="86">
                  <c:v>9.6161022786389438E-2</c:v>
                </c:pt>
                <c:pt idx="87">
                  <c:v>9.5248282793712141E-2</c:v>
                </c:pt>
                <c:pt idx="88">
                  <c:v>9.4300587601642033E-2</c:v>
                </c:pt>
                <c:pt idx="89">
                  <c:v>9.3320132239203712E-2</c:v>
                </c:pt>
                <c:pt idx="90">
                  <c:v>9.2309071208651797E-2</c:v>
                </c:pt>
                <c:pt idx="91">
                  <c:v>9.1269515943625742E-2</c:v>
                </c:pt>
                <c:pt idx="92">
                  <c:v>9.0203532548666615E-2</c:v>
                </c:pt>
                <c:pt idx="93">
                  <c:v>8.9113139806292291E-2</c:v>
                </c:pt>
                <c:pt idx="94">
                  <c:v>8.8000307438004993E-2</c:v>
                </c:pt>
                <c:pt idx="95">
                  <c:v>8.6866954605824803E-2</c:v>
                </c:pt>
                <c:pt idx="96">
                  <c:v>8.5714948641195915E-2</c:v>
                </c:pt>
                <c:pt idx="97">
                  <c:v>8.4546103988397445E-2</c:v>
                </c:pt>
                <c:pt idx="98">
                  <c:v>8.3362181349900352E-2</c:v>
                </c:pt>
                <c:pt idx="99">
                  <c:v>8.216488702144395E-2</c:v>
                </c:pt>
                <c:pt idx="100">
                  <c:v>8.0955872404955873E-2</c:v>
                </c:pt>
                <c:pt idx="101">
                  <c:v>7.9736733687803554E-2</c:v>
                </c:pt>
                <c:pt idx="102">
                  <c:v>7.850901167724221E-2</c:v>
                </c:pt>
                <c:pt idx="103">
                  <c:v>7.7274191779308735E-2</c:v>
                </c:pt>
                <c:pt idx="104">
                  <c:v>7.6033704111802894E-2</c:v>
                </c:pt>
                <c:pt idx="105">
                  <c:v>7.4788923741391899E-2</c:v>
                </c:pt>
                <c:pt idx="106">
                  <c:v>7.3541171035272149E-2</c:v>
                </c:pt>
                <c:pt idx="107">
                  <c:v>7.229171211821879E-2</c:v>
                </c:pt>
                <c:pt idx="108">
                  <c:v>7.1041759426249282E-2</c:v>
                </c:pt>
                <c:pt idx="109">
                  <c:v>6.9792472348520165E-2</c:v>
                </c:pt>
                <c:pt idx="110">
                  <c:v>6.8544957949463511E-2</c:v>
                </c:pt>
                <c:pt idx="111">
                  <c:v>6.7300271763552952E-2</c:v>
                </c:pt>
                <c:pt idx="112">
                  <c:v>6.6059418655464858E-2</c:v>
                </c:pt>
                <c:pt idx="113">
                  <c:v>6.4823353738768741E-2</c:v>
                </c:pt>
                <c:pt idx="114">
                  <c:v>6.3592983346641888E-2</c:v>
                </c:pt>
                <c:pt idx="115">
                  <c:v>6.2369166048454938E-2</c:v>
                </c:pt>
                <c:pt idx="116">
                  <c:v>6.1152713706417165E-2</c:v>
                </c:pt>
                <c:pt idx="117">
                  <c:v>5.9944392566804047E-2</c:v>
                </c:pt>
                <c:pt idx="118">
                  <c:v>5.8744924380610693E-2</c:v>
                </c:pt>
                <c:pt idx="119">
                  <c:v>5.7554987548789426E-2</c:v>
                </c:pt>
                <c:pt idx="120">
                  <c:v>5.6375218287529144E-2</c:v>
                </c:pt>
                <c:pt idx="121">
                  <c:v>5.5206211809327312E-2</c:v>
                </c:pt>
                <c:pt idx="122">
                  <c:v>5.4048523515884274E-2</c:v>
                </c:pt>
                <c:pt idx="123">
                  <c:v>5.2902670199120407E-2</c:v>
                </c:pt>
                <c:pt idx="124">
                  <c:v>5.1769131246874628E-2</c:v>
                </c:pt>
                <c:pt idx="125">
                  <c:v>5.0648349850091222E-2</c:v>
                </c:pt>
                <c:pt idx="126">
                  <c:v>4.9540734208539487E-2</c:v>
                </c:pt>
                <c:pt idx="127">
                  <c:v>4.8446658732337583E-2</c:v>
                </c:pt>
                <c:pt idx="128">
                  <c:v>4.73664652367689E-2</c:v>
                </c:pt>
                <c:pt idx="129">
                  <c:v>4.6300464128085396E-2</c:v>
                </c:pt>
                <c:pt idx="130">
                  <c:v>4.5248935578189424E-2</c:v>
                </c:pt>
                <c:pt idx="131">
                  <c:v>4.4212130686271944E-2</c:v>
                </c:pt>
                <c:pt idx="132">
                  <c:v>4.3190272625662815E-2</c:v>
                </c:pt>
                <c:pt idx="133">
                  <c:v>4.218355777431658E-2</c:v>
                </c:pt>
                <c:pt idx="134">
                  <c:v>4.1192156827516431E-2</c:v>
                </c:pt>
                <c:pt idx="135">
                  <c:v>4.0216215891529759E-2</c:v>
                </c:pt>
                <c:pt idx="136">
                  <c:v>3.9255857557089734E-2</c:v>
                </c:pt>
                <c:pt idx="137">
                  <c:v>3.8311181951712271E-2</c:v>
                </c:pt>
                <c:pt idx="138">
                  <c:v>3.7382267769982713E-2</c:v>
                </c:pt>
                <c:pt idx="139">
                  <c:v>3.6469173281065234E-2</c:v>
                </c:pt>
                <c:pt idx="140">
                  <c:v>3.5571937312798826E-2</c:v>
                </c:pt>
                <c:pt idx="141">
                  <c:v>3.4690580211847705E-2</c:v>
                </c:pt>
                <c:pt idx="142">
                  <c:v>3.382510477947076E-2</c:v>
                </c:pt>
                <c:pt idx="143">
                  <c:v>3.2975497182565809E-2</c:v>
                </c:pt>
                <c:pt idx="144">
                  <c:v>3.2141727839728754E-2</c:v>
                </c:pt>
                <c:pt idx="145">
                  <c:v>3.1323752282145505E-2</c:v>
                </c:pt>
                <c:pt idx="146">
                  <c:v>3.0521511989208723E-2</c:v>
                </c:pt>
                <c:pt idx="147">
                  <c:v>2.9734935198817362E-2</c:v>
                </c:pt>
                <c:pt idx="148">
                  <c:v>2.8963937692380589E-2</c:v>
                </c:pt>
                <c:pt idx="149">
                  <c:v>2.8208423554603856E-2</c:v>
                </c:pt>
                <c:pt idx="150">
                  <c:v>2.7468285908188488E-2</c:v>
                </c:pt>
                <c:pt idx="151">
                  <c:v>2.674340762362374E-2</c:v>
                </c:pt>
                <c:pt idx="152">
                  <c:v>2.6033662004294817E-2</c:v>
                </c:pt>
                <c:pt idx="153">
                  <c:v>2.5338913447170104E-2</c:v>
                </c:pt>
                <c:pt idx="154">
                  <c:v>2.4659018079367368E-2</c:v>
                </c:pt>
                <c:pt idx="155">
                  <c:v>2.3993824370931227E-2</c:v>
                </c:pt>
                <c:pt idx="156">
                  <c:v>2.3343173724184086E-2</c:v>
                </c:pt>
                <c:pt idx="157">
                  <c:v>2.2706901040038075E-2</c:v>
                </c:pt>
                <c:pt idx="158">
                  <c:v>2.2084835261679876E-2</c:v>
                </c:pt>
                <c:pt idx="159">
                  <c:v>2.1476799896060196E-2</c:v>
                </c:pt>
                <c:pt idx="160">
                  <c:v>2.08826135136372E-2</c:v>
                </c:pt>
                <c:pt idx="161">
                  <c:v>2.0302090226839677E-2</c:v>
                </c:pt>
                <c:pt idx="162">
                  <c:v>1.9735040147727447E-2</c:v>
                </c:pt>
                <c:pt idx="163">
                  <c:v>1.9181269825338826E-2</c:v>
                </c:pt>
                <c:pt idx="164">
                  <c:v>1.8640582663222757E-2</c:v>
                </c:pt>
                <c:pt idx="165">
                  <c:v>1.8112779317661028E-2</c:v>
                </c:pt>
                <c:pt idx="166">
                  <c:v>1.7597658077091124E-2</c:v>
                </c:pt>
                <c:pt idx="167">
                  <c:v>1.7095015223243921E-2</c:v>
                </c:pt>
                <c:pt idx="168">
                  <c:v>1.6604645374512839E-2</c:v>
                </c:pt>
                <c:pt idx="169">
                  <c:v>1.6126341812071697E-2</c:v>
                </c:pt>
                <c:pt idx="170">
                  <c:v>1.5659896789258523E-2</c:v>
                </c:pt>
                <c:pt idx="171">
                  <c:v>1.5205101824740512E-2</c:v>
                </c:pt>
                <c:pt idx="172">
                  <c:v>1.4761747979973167E-2</c:v>
                </c:pt>
                <c:pt idx="173">
                  <c:v>1.4329626121462692E-2</c:v>
                </c:pt>
                <c:pt idx="174">
                  <c:v>1.3908527168336338E-2</c:v>
                </c:pt>
                <c:pt idx="175">
                  <c:v>1.349824232572034E-2</c:v>
                </c:pt>
                <c:pt idx="176">
                  <c:v>1.3098563304418468E-2</c:v>
                </c:pt>
                <c:pt idx="177">
                  <c:v>1.2709282527378098E-2</c:v>
                </c:pt>
                <c:pt idx="178">
                  <c:v>1.2330193323423182E-2</c:v>
                </c:pt>
                <c:pt idx="179">
                  <c:v>1.1961090108725494E-2</c:v>
                </c:pt>
                <c:pt idx="180">
                  <c:v>1.1601768556477666E-2</c:v>
                </c:pt>
                <c:pt idx="181">
                  <c:v>1.1252025755222465E-2</c:v>
                </c:pt>
                <c:pt idx="182">
                  <c:v>1.0911660356283876E-2</c:v>
                </c:pt>
                <c:pt idx="183">
                  <c:v>1.0580472710736253E-2</c:v>
                </c:pt>
                <c:pt idx="184">
                  <c:v>1.0258264996338078E-2</c:v>
                </c:pt>
                <c:pt idx="185">
                  <c:v>9.9448413348470592E-3</c:v>
                </c:pt>
                <c:pt idx="186">
                  <c:v>9.6400079001233343E-3</c:v>
                </c:pt>
                <c:pt idx="187">
                  <c:v>9.3435730174174659E-3</c:v>
                </c:pt>
                <c:pt idx="188">
                  <c:v>9.0553472542294431E-3</c:v>
                </c:pt>
                <c:pt idx="189">
                  <c:v>8.7751435031148284E-3</c:v>
                </c:pt>
                <c:pt idx="190">
                  <c:v>8.5027770568036933E-3</c:v>
                </c:pt>
                <c:pt idx="191">
                  <c:v>8.2380656759876089E-3</c:v>
                </c:pt>
                <c:pt idx="192">
                  <c:v>7.9808296501196457E-3</c:v>
                </c:pt>
                <c:pt idx="193">
                  <c:v>7.7308918515619713E-3</c:v>
                </c:pt>
                <c:pt idx="194">
                  <c:v>7.4880777834052748E-3</c:v>
                </c:pt>
                <c:pt idx="195">
                  <c:v>7.2522156212742094E-3</c:v>
                </c:pt>
                <c:pt idx="196">
                  <c:v>7.0231362494227951E-3</c:v>
                </c:pt>
                <c:pt idx="197">
                  <c:v>6.8006732914136512E-3</c:v>
                </c:pt>
                <c:pt idx="198">
                  <c:v>6.5846631356652995E-3</c:v>
                </c:pt>
                <c:pt idx="199">
                  <c:v>6.3749449561417018E-3</c:v>
                </c:pt>
                <c:pt idx="200">
                  <c:v>6.171360728448822E-3</c:v>
                </c:pt>
                <c:pt idx="201">
                  <c:v>5.9737552415934309E-3</c:v>
                </c:pt>
                <c:pt idx="202">
                  <c:v>5.7819761056501166E-3</c:v>
                </c:pt>
                <c:pt idx="203">
                  <c:v>5.5958737555733672E-3</c:v>
                </c:pt>
                <c:pt idx="204">
                  <c:v>5.4153014513826023E-3</c:v>
                </c:pt>
                <c:pt idx="205">
                  <c:v>5.2401152749393509E-3</c:v>
                </c:pt>
                <c:pt idx="206">
                  <c:v>5.0701741235271358E-3</c:v>
                </c:pt>
                <c:pt idx="207">
                  <c:v>4.9053397004363277E-3</c:v>
                </c:pt>
                <c:pt idx="208">
                  <c:v>4.7454765027480292E-3</c:v>
                </c:pt>
                <c:pt idx="209">
                  <c:v>4.5904518065030958E-3</c:v>
                </c:pt>
                <c:pt idx="210">
                  <c:v>4.4401356494346558E-3</c:v>
                </c:pt>
                <c:pt idx="211">
                  <c:v>4.2944008114348276E-3</c:v>
                </c:pt>
                <c:pt idx="212">
                  <c:v>4.1531227929192463E-3</c:v>
                </c:pt>
                <c:pt idx="213">
                  <c:v>4.016179791245464E-3</c:v>
                </c:pt>
                <c:pt idx="214">
                  <c:v>3.8834526753347707E-3</c:v>
                </c:pt>
                <c:pt idx="215">
                  <c:v>3.7548249586398992E-3</c:v>
                </c:pt>
                <c:pt idx="216">
                  <c:v>3.6301827705947686E-3</c:v>
                </c:pt>
                <c:pt idx="217">
                  <c:v>3.5094148266759679E-3</c:v>
                </c:pt>
                <c:pt idx="218">
                  <c:v>3.3924123971996152E-3</c:v>
                </c:pt>
                <c:pt idx="219">
                  <c:v>3.2790692749712462E-3</c:v>
                </c:pt>
                <c:pt idx="220">
                  <c:v>3.1692817419006489E-3</c:v>
                </c:pt>
                <c:pt idx="221">
                  <c:v>3.0629485346881018E-3</c:v>
                </c:pt>
                <c:pt idx="222">
                  <c:v>2.959970809682945E-3</c:v>
                </c:pt>
                <c:pt idx="223">
                  <c:v>2.8602521070104159E-3</c:v>
                </c:pt>
                <c:pt idx="224">
                  <c:v>2.7636983140575935E-3</c:v>
                </c:pt>
                <c:pt idx="225">
                  <c:v>2.6702176284045124E-3</c:v>
                </c:pt>
                <c:pt idx="226">
                  <c:v>2.5797205202818928E-3</c:v>
                </c:pt>
                <c:pt idx="227">
                  <c:v>2.4921196946324285E-3</c:v>
                </c:pt>
                <c:pt idx="228">
                  <c:v>2.4073300528483499E-3</c:v>
                </c:pt>
                <c:pt idx="229">
                  <c:v>2.3252686542538114E-3</c:v>
                </c:pt>
                <c:pt idx="230">
                  <c:v>2.2458546773966846E-3</c:v>
                </c:pt>
                <c:pt idx="231">
                  <c:v>2.1690093812105583E-3</c:v>
                </c:pt>
                <c:pt idx="232">
                  <c:v>2.0946560661040869E-3</c:v>
                </c:pt>
                <c:pt idx="233">
                  <c:v>2.0227200350313164E-3</c:v>
                </c:pt>
                <c:pt idx="234">
                  <c:v>1.9531285545932443E-3</c:v>
                </c:pt>
                <c:pt idx="235">
                  <c:v>1.8858108162177209E-3</c:v>
                </c:pt>
                <c:pt idx="236">
                  <c:v>1.8206978974616081E-3</c:v>
                </c:pt>
                <c:pt idx="237">
                  <c:v>1.7577227234762871E-3</c:v>
                </c:pt>
                <c:pt idx="238">
                  <c:v>1.6968200286746849E-3</c:v>
                </c:pt>
                <c:pt idx="239">
                  <c:v>1.6379263186353677E-3</c:v>
                </c:pt>
                <c:pt idx="240">
                  <c:v>1.5809798322766618E-3</c:v>
                </c:pt>
                <c:pt idx="241">
                  <c:v>1.5259205043312658E-3</c:v>
                </c:pt>
                <c:pt idx="242">
                  <c:v>1.4726899281495677E-3</c:v>
                </c:pt>
                <c:pt idx="243">
                  <c:v>1.4212313188575554E-3</c:v>
                </c:pt>
                <c:pt idx="244">
                  <c:v>1.3714894768931502E-3</c:v>
                </c:pt>
                <c:pt idx="245">
                  <c:v>1.3234107519427597E-3</c:v>
                </c:pt>
                <c:pt idx="246">
                  <c:v>1.2769430072979082E-3</c:v>
                </c:pt>
                <c:pt idx="247">
                  <c:v>1.2320355846499851E-3</c:v>
                </c:pt>
                <c:pt idx="248">
                  <c:v>1.1886392693394492E-3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5A3-4515-9861-5928F775D311}"/>
            </c:ext>
          </c:extLst>
        </c:ser>
        <c:ser>
          <c:idx val="1"/>
          <c:order val="1"/>
          <c:tx>
            <c:strRef>
              <c:f>'1b'!$F$3</c:f>
              <c:strCache>
                <c:ptCount val="1"/>
                <c:pt idx="0">
                  <c:v>Chi^2emp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'1b'!$F$4:$F$5</c:f>
              <c:numCache>
                <c:formatCode>General</c:formatCode>
                <c:ptCount val="2"/>
                <c:pt idx="0">
                  <c:v>10.8</c:v>
                </c:pt>
                <c:pt idx="1">
                  <c:v>10.8</c:v>
                </c:pt>
              </c:numCache>
            </c:numRef>
          </c:xVal>
          <c:yVal>
            <c:numRef>
              <c:f>'1b'!$G$4:$G$5</c:f>
              <c:numCache>
                <c:formatCode>General</c:formatCode>
                <c:ptCount val="2"/>
                <c:pt idx="0">
                  <c:v>0</c:v>
                </c:pt>
                <c:pt idx="1">
                  <c:v>0.10411977480817196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5A3-4515-9861-5928F775D311}"/>
            </c:ext>
          </c:extLst>
        </c:ser>
        <c:ser>
          <c:idx val="2"/>
          <c:order val="2"/>
          <c:tx>
            <c:strRef>
              <c:f>'1b'!$F$6</c:f>
              <c:strCache>
                <c:ptCount val="1"/>
                <c:pt idx="0">
                  <c:v>Chi^2theo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'1b'!$F$7:$F$8</c:f>
              <c:numCache>
                <c:formatCode>General</c:formatCode>
                <c:ptCount val="2"/>
                <c:pt idx="0">
                  <c:v>16.918977604620448</c:v>
                </c:pt>
                <c:pt idx="1">
                  <c:v>16.918977604620448</c:v>
                </c:pt>
              </c:numCache>
            </c:numRef>
          </c:xVal>
          <c:yVal>
            <c:numRef>
              <c:f>'1b'!$G$7:$G$8</c:f>
              <c:numCache>
                <c:formatCode>General</c:formatCode>
                <c:ptCount val="2"/>
                <c:pt idx="0">
                  <c:v>0</c:v>
                </c:pt>
                <c:pt idx="1">
                  <c:v>0.10411977480817196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5A3-4515-9861-5928F775D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9493567"/>
        <c:axId val="179486847"/>
      </c:scatterChart>
      <c:valAx>
        <c:axId val="1794935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486847"/>
        <c:crosses val="autoZero"/>
        <c:crossBetween val="midCat"/>
      </c:valAx>
      <c:valAx>
        <c:axId val="17948684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949356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'2'!$E$3</c:f>
              <c:strCache>
                <c:ptCount val="1"/>
                <c:pt idx="0">
                  <c:v>z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'2'!$D$4:$D$64</c:f>
              <c:numCache>
                <c:formatCode>General</c:formatCode>
                <c:ptCount val="61"/>
                <c:pt idx="0">
                  <c:v>-3</c:v>
                </c:pt>
                <c:pt idx="1">
                  <c:v>-2.9</c:v>
                </c:pt>
                <c:pt idx="2">
                  <c:v>-2.8</c:v>
                </c:pt>
                <c:pt idx="3">
                  <c:v>-2.6999999999999997</c:v>
                </c:pt>
                <c:pt idx="4">
                  <c:v>-2.5999999999999996</c:v>
                </c:pt>
                <c:pt idx="5">
                  <c:v>-2.4999999999999996</c:v>
                </c:pt>
                <c:pt idx="6">
                  <c:v>-2.3999999999999995</c:v>
                </c:pt>
                <c:pt idx="7">
                  <c:v>-2.2999999999999994</c:v>
                </c:pt>
                <c:pt idx="8">
                  <c:v>-2.1999999999999993</c:v>
                </c:pt>
                <c:pt idx="9">
                  <c:v>-2.0999999999999992</c:v>
                </c:pt>
                <c:pt idx="10">
                  <c:v>-1.9999999999999991</c:v>
                </c:pt>
                <c:pt idx="11">
                  <c:v>-1.899999999999999</c:v>
                </c:pt>
                <c:pt idx="12">
                  <c:v>-1.7999999999999989</c:v>
                </c:pt>
                <c:pt idx="13">
                  <c:v>-1.6999999999999988</c:v>
                </c:pt>
                <c:pt idx="14">
                  <c:v>-1.5999999999999988</c:v>
                </c:pt>
                <c:pt idx="15">
                  <c:v>-1.4999999999999987</c:v>
                </c:pt>
                <c:pt idx="16">
                  <c:v>-1.3999999999999986</c:v>
                </c:pt>
                <c:pt idx="17">
                  <c:v>-1.2999999999999985</c:v>
                </c:pt>
                <c:pt idx="18">
                  <c:v>-1.1999999999999984</c:v>
                </c:pt>
                <c:pt idx="19">
                  <c:v>-1.0999999999999983</c:v>
                </c:pt>
                <c:pt idx="20">
                  <c:v>-0.99999999999999833</c:v>
                </c:pt>
                <c:pt idx="21">
                  <c:v>-0.89999999999999836</c:v>
                </c:pt>
                <c:pt idx="22">
                  <c:v>-0.79999999999999838</c:v>
                </c:pt>
                <c:pt idx="23">
                  <c:v>-0.6999999999999984</c:v>
                </c:pt>
                <c:pt idx="24">
                  <c:v>-0.59999999999999842</c:v>
                </c:pt>
                <c:pt idx="25">
                  <c:v>-0.49999999999999845</c:v>
                </c:pt>
                <c:pt idx="26">
                  <c:v>-0.39999999999999847</c:v>
                </c:pt>
                <c:pt idx="27">
                  <c:v>-0.29999999999999849</c:v>
                </c:pt>
                <c:pt idx="28">
                  <c:v>-0.19999999999999848</c:v>
                </c:pt>
                <c:pt idx="29">
                  <c:v>-9.9999999999998479E-2</c:v>
                </c:pt>
                <c:pt idx="30">
                  <c:v>1.5265566588595902E-15</c:v>
                </c:pt>
                <c:pt idx="31">
                  <c:v>0.10000000000000153</c:v>
                </c:pt>
                <c:pt idx="32">
                  <c:v>0.20000000000000154</c:v>
                </c:pt>
                <c:pt idx="33">
                  <c:v>0.30000000000000154</c:v>
                </c:pt>
                <c:pt idx="34">
                  <c:v>0.40000000000000158</c:v>
                </c:pt>
                <c:pt idx="35">
                  <c:v>0.50000000000000155</c:v>
                </c:pt>
                <c:pt idx="36">
                  <c:v>0.60000000000000153</c:v>
                </c:pt>
                <c:pt idx="37">
                  <c:v>0.70000000000000151</c:v>
                </c:pt>
                <c:pt idx="38">
                  <c:v>0.80000000000000149</c:v>
                </c:pt>
                <c:pt idx="39">
                  <c:v>0.90000000000000147</c:v>
                </c:pt>
                <c:pt idx="40">
                  <c:v>1.0000000000000016</c:v>
                </c:pt>
                <c:pt idx="41">
                  <c:v>1.1000000000000016</c:v>
                </c:pt>
                <c:pt idx="42">
                  <c:v>1.2000000000000017</c:v>
                </c:pt>
                <c:pt idx="43">
                  <c:v>1.3000000000000018</c:v>
                </c:pt>
                <c:pt idx="44">
                  <c:v>1.4000000000000019</c:v>
                </c:pt>
                <c:pt idx="45">
                  <c:v>1.500000000000002</c:v>
                </c:pt>
                <c:pt idx="46">
                  <c:v>1.6000000000000021</c:v>
                </c:pt>
                <c:pt idx="47">
                  <c:v>1.7000000000000022</c:v>
                </c:pt>
                <c:pt idx="48">
                  <c:v>1.8000000000000023</c:v>
                </c:pt>
                <c:pt idx="49">
                  <c:v>1.9000000000000024</c:v>
                </c:pt>
                <c:pt idx="50">
                  <c:v>2.0000000000000022</c:v>
                </c:pt>
                <c:pt idx="51">
                  <c:v>2.1000000000000023</c:v>
                </c:pt>
                <c:pt idx="52">
                  <c:v>2.2000000000000024</c:v>
                </c:pt>
                <c:pt idx="53">
                  <c:v>2.3000000000000025</c:v>
                </c:pt>
                <c:pt idx="54">
                  <c:v>2.4000000000000026</c:v>
                </c:pt>
                <c:pt idx="55">
                  <c:v>2.5000000000000027</c:v>
                </c:pt>
                <c:pt idx="56">
                  <c:v>2.6000000000000028</c:v>
                </c:pt>
                <c:pt idx="57">
                  <c:v>2.7000000000000028</c:v>
                </c:pt>
                <c:pt idx="58">
                  <c:v>2.8000000000000029</c:v>
                </c:pt>
                <c:pt idx="59">
                  <c:v>2.900000000000003</c:v>
                </c:pt>
                <c:pt idx="60">
                  <c:v>3.0000000000000031</c:v>
                </c:pt>
              </c:numCache>
            </c:numRef>
          </c:xVal>
          <c:yVal>
            <c:numRef>
              <c:f>'2'!$E$4:$E$64</c:f>
              <c:numCache>
                <c:formatCode>General</c:formatCode>
                <c:ptCount val="61"/>
                <c:pt idx="0">
                  <c:v>4.4318484119380075E-3</c:v>
                </c:pt>
                <c:pt idx="1">
                  <c:v>5.9525324197758538E-3</c:v>
                </c:pt>
                <c:pt idx="2">
                  <c:v>7.9154515829799686E-3</c:v>
                </c:pt>
                <c:pt idx="3">
                  <c:v>1.0420934814422605E-2</c:v>
                </c:pt>
                <c:pt idx="4">
                  <c:v>1.3582969233685634E-2</c:v>
                </c:pt>
                <c:pt idx="5">
                  <c:v>1.7528300493568554E-2</c:v>
                </c:pt>
                <c:pt idx="6">
                  <c:v>2.2394530294842931E-2</c:v>
                </c:pt>
                <c:pt idx="7">
                  <c:v>2.832703774160121E-2</c:v>
                </c:pt>
                <c:pt idx="8">
                  <c:v>3.5474592846231487E-2</c:v>
                </c:pt>
                <c:pt idx="9">
                  <c:v>4.3983595980427267E-2</c:v>
                </c:pt>
                <c:pt idx="10">
                  <c:v>5.3990966513188146E-2</c:v>
                </c:pt>
                <c:pt idx="11">
                  <c:v>6.561581477467672E-2</c:v>
                </c:pt>
                <c:pt idx="12">
                  <c:v>7.8950158300894302E-2</c:v>
                </c:pt>
                <c:pt idx="13">
                  <c:v>9.4049077376887114E-2</c:v>
                </c:pt>
                <c:pt idx="14">
                  <c:v>0.11092083467945579</c:v>
                </c:pt>
                <c:pt idx="15">
                  <c:v>0.12951759566589199</c:v>
                </c:pt>
                <c:pt idx="16">
                  <c:v>0.14972746563574515</c:v>
                </c:pt>
                <c:pt idx="17">
                  <c:v>0.17136859204780769</c:v>
                </c:pt>
                <c:pt idx="18">
                  <c:v>0.19418605498321331</c:v>
                </c:pt>
                <c:pt idx="19">
                  <c:v>0.21785217703255097</c:v>
                </c:pt>
                <c:pt idx="20">
                  <c:v>0.24197072451914375</c:v>
                </c:pt>
                <c:pt idx="21">
                  <c:v>0.26608524989875521</c:v>
                </c:pt>
                <c:pt idx="22">
                  <c:v>0.28969155276148312</c:v>
                </c:pt>
                <c:pt idx="23">
                  <c:v>0.3122539333667616</c:v>
                </c:pt>
                <c:pt idx="24">
                  <c:v>0.33322460289179995</c:v>
                </c:pt>
                <c:pt idx="25">
                  <c:v>0.3520653267642998</c:v>
                </c:pt>
                <c:pt idx="26">
                  <c:v>0.36827014030332356</c:v>
                </c:pt>
                <c:pt idx="27">
                  <c:v>0.38138781546052425</c:v>
                </c:pt>
                <c:pt idx="28">
                  <c:v>0.39104269397545599</c:v>
                </c:pt>
                <c:pt idx="29">
                  <c:v>0.39695254747701186</c:v>
                </c:pt>
                <c:pt idx="30">
                  <c:v>0.3989422804014327</c:v>
                </c:pt>
                <c:pt idx="31">
                  <c:v>0.39695254747701175</c:v>
                </c:pt>
                <c:pt idx="32">
                  <c:v>0.39104269397545577</c:v>
                </c:pt>
                <c:pt idx="33">
                  <c:v>0.38138781546052397</c:v>
                </c:pt>
                <c:pt idx="34">
                  <c:v>0.36827014030332311</c:v>
                </c:pt>
                <c:pt idx="35">
                  <c:v>0.35206532676429919</c:v>
                </c:pt>
                <c:pt idx="36">
                  <c:v>0.33322460289179934</c:v>
                </c:pt>
                <c:pt idx="37">
                  <c:v>0.31225393336676094</c:v>
                </c:pt>
                <c:pt idx="38">
                  <c:v>0.2896915527614824</c:v>
                </c:pt>
                <c:pt idx="39">
                  <c:v>0.26608524989875448</c:v>
                </c:pt>
                <c:pt idx="40">
                  <c:v>0.241970724519143</c:v>
                </c:pt>
                <c:pt idx="41">
                  <c:v>0.21785217703255014</c:v>
                </c:pt>
                <c:pt idx="42">
                  <c:v>0.19418605498321254</c:v>
                </c:pt>
                <c:pt idx="43">
                  <c:v>0.17136859204780694</c:v>
                </c:pt>
                <c:pt idx="44">
                  <c:v>0.14972746563574449</c:v>
                </c:pt>
                <c:pt idx="45">
                  <c:v>0.12951759566589133</c:v>
                </c:pt>
                <c:pt idx="46">
                  <c:v>0.1109208346794552</c:v>
                </c:pt>
                <c:pt idx="47">
                  <c:v>9.4049077376886586E-2</c:v>
                </c:pt>
                <c:pt idx="48">
                  <c:v>7.8950158300893844E-2</c:v>
                </c:pt>
                <c:pt idx="49">
                  <c:v>6.5615814774676304E-2</c:v>
                </c:pt>
                <c:pt idx="50">
                  <c:v>5.3990966513187813E-2</c:v>
                </c:pt>
                <c:pt idx="51">
                  <c:v>4.3983595980426976E-2</c:v>
                </c:pt>
                <c:pt idx="52">
                  <c:v>3.5474592846231251E-2</c:v>
                </c:pt>
                <c:pt idx="53">
                  <c:v>2.8327037741601009E-2</c:v>
                </c:pt>
                <c:pt idx="54">
                  <c:v>2.2394530294842761E-2</c:v>
                </c:pt>
                <c:pt idx="55">
                  <c:v>1.7528300493568419E-2</c:v>
                </c:pt>
                <c:pt idx="56">
                  <c:v>1.3582969233685523E-2</c:v>
                </c:pt>
                <c:pt idx="57">
                  <c:v>1.0420934814422515E-2</c:v>
                </c:pt>
                <c:pt idx="58">
                  <c:v>7.9154515829798974E-3</c:v>
                </c:pt>
                <c:pt idx="59">
                  <c:v>5.9525324197758009E-3</c:v>
                </c:pt>
                <c:pt idx="60">
                  <c:v>4.4318484119379676E-3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73C-4796-A0EE-40248E67F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8826479"/>
        <c:axId val="178838959"/>
      </c:scatterChart>
      <c:valAx>
        <c:axId val="17882647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8838959"/>
        <c:crosses val="autoZero"/>
        <c:crossBetween val="midCat"/>
      </c:valAx>
      <c:valAx>
        <c:axId val="1788389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7882647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9492563429571"/>
          <c:y val="6.4814814814814811E-2"/>
          <c:w val="0.85029396325459317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'3'!$D$3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'3'!$C$4:$C$13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xVal>
          <c:yVal>
            <c:numRef>
              <c:f>'3'!$D$4:$D$13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EB-4B78-923A-32F0BC984171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2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'3'!$L$4:$L$5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'3'!$M$4:$M$5</c:f>
              <c:numCache>
                <c:formatCode>General</c:formatCode>
                <c:ptCount val="2"/>
                <c:pt idx="0">
                  <c:v>2.6</c:v>
                </c:pt>
                <c:pt idx="1">
                  <c:v>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EB-4B78-923A-32F0BC984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389248"/>
        <c:axId val="639388592"/>
      </c:scatterChart>
      <c:valAx>
        <c:axId val="6393892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9388592"/>
        <c:crosses val="autoZero"/>
        <c:crossBetween val="midCat"/>
      </c:valAx>
      <c:valAx>
        <c:axId val="6393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938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59492563429571"/>
          <c:y val="6.4814814814814811E-2"/>
          <c:w val="0.85029396325459317"/>
          <c:h val="0.74350320793234181"/>
        </c:manualLayout>
      </c:layout>
      <c:scatterChart>
        <c:scatterStyle val="lineMarker"/>
        <c:varyColors val="0"/>
        <c:ser>
          <c:idx val="0"/>
          <c:order val="0"/>
          <c:tx>
            <c:strRef>
              <c:f>'3'!$D$3</c:f>
              <c:strCache>
                <c:ptCount val="1"/>
                <c:pt idx="0">
                  <c:v>y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5"/>
            <c:spPr>
              <a:noFill/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'3'!$C$4:$C$13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7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xVal>
          <c:yVal>
            <c:numRef>
              <c:f>'3'!$D$4:$D$13</c:f>
              <c:numCache>
                <c:formatCode>General</c:formatCode>
                <c:ptCount val="10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5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495-4369-97CC-5DDAA74EA662}"/>
            </c:ext>
          </c:extLst>
        </c:ser>
        <c:ser>
          <c:idx val="1"/>
          <c:order val="1"/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square"/>
            <c:size val="2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'3'!$L$4:$L$5</c:f>
              <c:numCache>
                <c:formatCode>General</c:formatCode>
                <c:ptCount val="2"/>
                <c:pt idx="0">
                  <c:v>0</c:v>
                </c:pt>
                <c:pt idx="1">
                  <c:v>7</c:v>
                </c:pt>
              </c:numCache>
            </c:numRef>
          </c:xVal>
          <c:yVal>
            <c:numRef>
              <c:f>'3'!$M$4:$M$5</c:f>
              <c:numCache>
                <c:formatCode>General</c:formatCode>
                <c:ptCount val="2"/>
                <c:pt idx="0">
                  <c:v>2.6</c:v>
                </c:pt>
                <c:pt idx="1">
                  <c:v>2.6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495-4369-97CC-5DDAA74EA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389248"/>
        <c:axId val="639388592"/>
      </c:scatterChart>
      <c:scatterChart>
        <c:scatterStyle val="smoothMarker"/>
        <c:varyColors val="0"/>
        <c:ser>
          <c:idx val="2"/>
          <c:order val="2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'3'!$N$4:$N$5</c:f>
              <c:numCache>
                <c:formatCode>General</c:formatCode>
                <c:ptCount val="2"/>
                <c:pt idx="0">
                  <c:v>0</c:v>
                </c:pt>
                <c:pt idx="1">
                  <c:v>8</c:v>
                </c:pt>
              </c:numCache>
            </c:numRef>
          </c:xVal>
          <c:yVal>
            <c:numRef>
              <c:f>'3'!$O$4:$O$5</c:f>
              <c:numCache>
                <c:formatCode>General</c:formatCode>
                <c:ptCount val="2"/>
                <c:pt idx="0">
                  <c:v>4.0999999999999996</c:v>
                </c:pt>
                <c:pt idx="1">
                  <c:v>1.0999999999999996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3495-4369-97CC-5DDAA74EA6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9389248"/>
        <c:axId val="639388592"/>
      </c:scatterChart>
      <c:valAx>
        <c:axId val="639389248"/>
        <c:scaling>
          <c:orientation val="minMax"/>
          <c:max val="8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Tage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9388592"/>
        <c:crosses val="autoZero"/>
        <c:crossBetween val="midCat"/>
      </c:valAx>
      <c:valAx>
        <c:axId val="63938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Note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63938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'4'!$F$26</c:f>
              <c:strCache>
                <c:ptCount val="1"/>
                <c:pt idx="0">
                  <c:v>Chi^2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'4'!$E$27:$E$168</c:f>
              <c:numCache>
                <c:formatCode>General</c:formatCode>
                <c:ptCount val="14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</c:numCache>
            </c:numRef>
          </c:xVal>
          <c:yVal>
            <c:numRef>
              <c:f>'4'!$F$27:$F$168</c:f>
              <c:numCache>
                <c:formatCode>General</c:formatCode>
                <c:ptCount val="142"/>
                <c:pt idx="0">
                  <c:v>0.5</c:v>
                </c:pt>
                <c:pt idx="1">
                  <c:v>3.3689734995427331E-3</c:v>
                </c:pt>
                <c:pt idx="2">
                  <c:v>2.269996488124243E-5</c:v>
                </c:pt>
                <c:pt idx="3">
                  <c:v>1.5295116025091289E-7</c:v>
                </c:pt>
                <c:pt idx="4">
                  <c:v>1.0305768112192789E-9</c:v>
                </c:pt>
                <c:pt idx="5">
                  <c:v>6.9439719324820096E-12</c:v>
                </c:pt>
                <c:pt idx="6">
                  <c:v>4.6788114844200874E-14</c:v>
                </c:pt>
                <c:pt idx="7">
                  <c:v>3.1525583800734941E-16</c:v>
                </c:pt>
                <c:pt idx="8">
                  <c:v>2.1241771276457944E-18</c:v>
                </c:pt>
                <c:pt idx="9">
                  <c:v>1.4312592902746968E-20</c:v>
                </c:pt>
                <c:pt idx="10">
                  <c:v>9.6437492398195879E-23</c:v>
                </c:pt>
                <c:pt idx="11">
                  <c:v>6.4979071250375165E-25</c:v>
                </c:pt>
                <c:pt idx="12">
                  <c:v>4.3782553813482586E-27</c:v>
                </c:pt>
                <c:pt idx="13">
                  <c:v>2.9500452707985299E-29</c:v>
                </c:pt>
                <c:pt idx="14">
                  <c:v>1.9877248679543239E-31</c:v>
                </c:pt>
                <c:pt idx="15">
                  <c:v>1.3393184809040387E-33</c:v>
                </c:pt>
                <c:pt idx="16">
                  <c:v>9.0242569392270725E-36</c:v>
                </c:pt>
                <c:pt idx="17">
                  <c:v>6.08049649626413E-38</c:v>
                </c:pt>
                <c:pt idx="18">
                  <c:v>4.0970063119952573E-40</c:v>
                </c:pt>
                <c:pt idx="19">
                  <c:v>2.7605411385142659E-42</c:v>
                </c:pt>
                <c:pt idx="20">
                  <c:v>1.8600379880104188E-44</c:v>
                </c:pt>
                <c:pt idx="21">
                  <c:v>1.2532837379499762E-46</c:v>
                </c:pt>
                <c:pt idx="22">
                  <c:v>8.4445594011226637E-49</c:v>
                </c:pt>
                <c:pt idx="23">
                  <c:v>5.6898993675393408E-51</c:v>
                </c:pt>
                <c:pt idx="24">
                  <c:v>3.8338240368609989E-53</c:v>
                </c:pt>
                <c:pt idx="25">
                  <c:v>2.5832103164189316E-55</c:v>
                </c:pt>
                <c:pt idx="26">
                  <c:v>1.7405534199521549E-57</c:v>
                </c:pt>
                <c:pt idx="27">
                  <c:v>1.1727756692714574E-59</c:v>
                </c:pt>
                <c:pt idx="28">
                  <c:v>7.9021003013680617E-62</c:v>
                </c:pt>
                <c:pt idx="29">
                  <c:v>5.3243933012075305E-64</c:v>
                </c:pt>
                <c:pt idx="30">
                  <c:v>3.5875479865822044E-66</c:v>
                </c:pt>
                <c:pt idx="31">
                  <c:v>2.4172708190266682E-68</c:v>
                </c:pt>
                <c:pt idx="32">
                  <c:v>1.6287442661037599E-70</c:v>
                </c:pt>
                <c:pt idx="33">
                  <c:v>1.0974392540071491E-72</c:v>
                </c:pt>
                <c:pt idx="34">
                  <c:v>7.3944875282160696E-75</c:v>
                </c:pt>
                <c:pt idx="35">
                  <c:v>4.9823665050518382E-77</c:v>
                </c:pt>
                <c:pt idx="36">
                  <c:v>3.3570921441057968E-79</c:v>
                </c:pt>
                <c:pt idx="37">
                  <c:v>2.2619908938031039E-81</c:v>
                </c:pt>
                <c:pt idx="38">
                  <c:v>1.5241174754859284E-83</c:v>
                </c:pt>
                <c:pt idx="39">
                  <c:v>1.0269422770204129E-85</c:v>
                </c:pt>
                <c:pt idx="40">
                  <c:v>6.9194826336836845E-88</c:v>
                </c:pt>
                <c:pt idx="41">
                  <c:v>4.6623107246853022E-90</c:v>
                </c:pt>
                <c:pt idx="42">
                  <c:v>3.1414402556197312E-92</c:v>
                </c:pt>
                <c:pt idx="43">
                  <c:v>2.1166857943159244E-94</c:v>
                </c:pt>
                <c:pt idx="44">
                  <c:v>1.4262116695817831E-96</c:v>
                </c:pt>
                <c:pt idx="45">
                  <c:v>9.609738639119244E-99</c:v>
                </c:pt>
                <c:pt idx="46">
                  <c:v>6.474990962544919E-101</c:v>
                </c:pt>
                <c:pt idx="47">
                  <c:v>4.3628145925185051E-103</c:v>
                </c:pt>
                <c:pt idx="48">
                  <c:v>2.9396413491226339E-105</c:v>
                </c:pt>
                <c:pt idx="49">
                  <c:v>1.9807147606708419E-107</c:v>
                </c:pt>
                <c:pt idx="50">
                  <c:v>1.3345951077706377E-109</c:v>
                </c:pt>
                <c:pt idx="51">
                  <c:v>8.9924311013973137E-112</c:v>
                </c:pt>
                <c:pt idx="52">
                  <c:v>6.0590524154142864E-114</c:v>
                </c:pt>
                <c:pt idx="53">
                  <c:v>4.082557403974224E-116</c:v>
                </c:pt>
                <c:pt idx="54">
                  <c:v>2.7508055408702294E-118</c:v>
                </c:pt>
                <c:pt idx="55">
                  <c:v>1.8534781939174237E-120</c:v>
                </c:pt>
                <c:pt idx="56">
                  <c:v>1.2488637834576247E-122</c:v>
                </c:pt>
                <c:pt idx="57">
                  <c:v>8.4147779820148309E-125</c:v>
                </c:pt>
                <c:pt idx="58">
                  <c:v>5.6698328051887266E-127</c:v>
                </c:pt>
                <c:pt idx="59">
                  <c:v>3.8203032935037737E-129</c:v>
                </c:pt>
                <c:pt idx="60">
                  <c:v>2.5741001112060062E-131</c:v>
                </c:pt>
                <c:pt idx="61">
                  <c:v>1.7344150119646083E-133</c:v>
                </c:pt>
                <c:pt idx="62">
                  <c:v>1.1686396425035719E-135</c:v>
                </c:pt>
                <c:pt idx="63">
                  <c:v>7.8742319722192539E-138</c:v>
                </c:pt>
                <c:pt idx="64">
                  <c:v>5.305615768731754E-140</c:v>
                </c:pt>
                <c:pt idx="65">
                  <c:v>3.5748957847226656E-142</c:v>
                </c:pt>
                <c:pt idx="66">
                  <c:v>2.4087458324715373E-144</c:v>
                </c:pt>
                <c:pt idx="67">
                  <c:v>1.623000175346122E-146</c:v>
                </c:pt>
                <c:pt idx="68">
                  <c:v>1.0935689160988596E-148</c:v>
                </c:pt>
                <c:pt idx="69">
                  <c:v>7.3684093965214587E-151</c:v>
                </c:pt>
                <c:pt idx="70">
                  <c:v>4.9647951981324877E-153</c:v>
                </c:pt>
                <c:pt idx="71">
                  <c:v>3.3452526906330748E-155</c:v>
                </c:pt>
                <c:pt idx="72">
                  <c:v>2.2540135328033712E-157</c:v>
                </c:pt>
                <c:pt idx="73">
                  <c:v>1.5187423719250504E-159</c:v>
                </c:pt>
                <c:pt idx="74">
                  <c:v>1.0233205607296336E-161</c:v>
                </c:pt>
                <c:pt idx="75">
                  <c:v>6.8950797012706926E-164</c:v>
                </c:pt>
                <c:pt idx="76">
                  <c:v>4.6458681581631996E-166</c:v>
                </c:pt>
                <c:pt idx="77">
                  <c:v>3.1303613414442468E-168</c:v>
                </c:pt>
                <c:pt idx="78">
                  <c:v>2.1092208806637408E-170</c:v>
                </c:pt>
                <c:pt idx="79">
                  <c:v>1.4211818503276663E-172</c:v>
                </c:pt>
                <c:pt idx="80">
                  <c:v>9.5758479835700273E-175</c:v>
                </c:pt>
                <c:pt idx="81">
                  <c:v>6.4521556184594268E-177</c:v>
                </c:pt>
                <c:pt idx="82">
                  <c:v>4.3474282587031164E-179</c:v>
                </c:pt>
                <c:pt idx="83">
                  <c:v>2.9292741189468003E-181</c:v>
                </c:pt>
                <c:pt idx="84">
                  <c:v>1.9737293759256323E-183</c:v>
                </c:pt>
                <c:pt idx="85">
                  <c:v>1.3298883925524949E-185</c:v>
                </c:pt>
                <c:pt idx="86">
                  <c:v>8.9607175037176743E-188</c:v>
                </c:pt>
                <c:pt idx="87">
                  <c:v>6.0376839613827152E-190</c:v>
                </c:pt>
                <c:pt idx="88">
                  <c:v>4.0681594529025092E-192</c:v>
                </c:pt>
                <c:pt idx="89">
                  <c:v>2.7411042777485653E-194</c:v>
                </c:pt>
                <c:pt idx="90">
                  <c:v>1.8469415342436283E-196</c:v>
                </c:pt>
                <c:pt idx="91">
                  <c:v>1.2444594168143161E-198</c:v>
                </c:pt>
                <c:pt idx="92">
                  <c:v>8.3851015930076755E-201</c:v>
                </c:pt>
                <c:pt idx="93">
                  <c:v>5.649837011563279E-203</c:v>
                </c:pt>
                <c:pt idx="94">
                  <c:v>3.8068302337384822E-205</c:v>
                </c:pt>
                <c:pt idx="95">
                  <c:v>2.5650220349446032E-207</c:v>
                </c:pt>
                <c:pt idx="96">
                  <c:v>1.7282982522943087E-209</c:v>
                </c:pt>
                <c:pt idx="97">
                  <c:v>1.1645182022571095E-211</c:v>
                </c:pt>
                <c:pt idx="98">
                  <c:v>7.8464619262786935E-214</c:v>
                </c:pt>
                <c:pt idx="99">
                  <c:v>5.2869044589607897E-216</c:v>
                </c:pt>
                <c:pt idx="100">
                  <c:v>3.5622882033706412E-218</c:v>
                </c:pt>
                <c:pt idx="101">
                  <c:v>2.4002509109778789E-220</c:v>
                </c:pt>
                <c:pt idx="102">
                  <c:v>1.6172763422675549E-222</c:v>
                </c:pt>
                <c:pt idx="103">
                  <c:v>1.0897122277073597E-224</c:v>
                </c:pt>
                <c:pt idx="104">
                  <c:v>7.342423234547542E-227</c:v>
                </c:pt>
                <c:pt idx="105">
                  <c:v>4.9472858599235015E-229</c:v>
                </c:pt>
                <c:pt idx="106">
                  <c:v>3.3334549913489524E-231</c:v>
                </c:pt>
                <c:pt idx="107">
                  <c:v>2.2460643055546142E-233</c:v>
                </c:pt>
                <c:pt idx="108">
                  <c:v>1.5133862247364704E-235</c:v>
                </c:pt>
                <c:pt idx="109">
                  <c:v>1.0197116171420381E-237</c:v>
                </c:pt>
                <c:pt idx="110">
                  <c:v>6.8707628306547827E-240</c:v>
                </c:pt>
                <c:pt idx="111">
                  <c:v>4.6294835796238379E-242</c:v>
                </c:pt>
                <c:pt idx="112">
                  <c:v>3.1193214992641871E-244</c:v>
                </c:pt>
                <c:pt idx="113">
                  <c:v>2.1017822935149923E-246</c:v>
                </c:pt>
                <c:pt idx="114">
                  <c:v>1.4161697697320313E-248</c:v>
                </c:pt>
                <c:pt idx="115">
                  <c:v>9.5420768501614959E-251</c:v>
                </c:pt>
                <c:pt idx="116">
                  <c:v>6.4294008077588549E-253</c:v>
                </c:pt>
                <c:pt idx="117">
                  <c:v>4.3320961878556464E-255</c:v>
                </c:pt>
                <c:pt idx="118">
                  <c:v>2.9189434508711526E-257</c:v>
                </c:pt>
                <c:pt idx="119">
                  <c:v>1.9667686265297477E-259</c:v>
                </c:pt>
                <c:pt idx="120">
                  <c:v>1.3251982765021554E-261</c:v>
                </c:pt>
                <c:pt idx="121">
                  <c:v>8.9291157503509341E-264</c:v>
                </c:pt>
                <c:pt idx="122">
                  <c:v>6.0163908674563861E-266</c:v>
                </c:pt>
                <c:pt idx="123">
                  <c:v>4.0538122790702931E-268</c:v>
                </c:pt>
                <c:pt idx="124">
                  <c:v>2.7314372280617521E-270</c:v>
                </c:pt>
                <c:pt idx="125">
                  <c:v>1.8404279274008998E-272</c:v>
                </c:pt>
                <c:pt idx="126">
                  <c:v>1.2400705830463984E-274</c:v>
                </c:pt>
                <c:pt idx="127">
                  <c:v>8.355529863691644E-277</c:v>
                </c:pt>
                <c:pt idx="128">
                  <c:v>5.6299117370830113E-279</c:v>
                </c:pt>
                <c:pt idx="129">
                  <c:v>3.7934046893994526E-281</c:v>
                </c:pt>
                <c:pt idx="130">
                  <c:v>2.5559759743255775E-283</c:v>
                </c:pt>
                <c:pt idx="131">
                  <c:v>1.7222030645941578E-285</c:v>
                </c:pt>
                <c:pt idx="132">
                  <c:v>1.1604112970898001E-287</c:v>
                </c:pt>
                <c:pt idx="133">
                  <c:v>7.8187898169310954E-290</c:v>
                </c:pt>
                <c:pt idx="134">
                  <c:v>5.2682591383470867E-292</c:v>
                </c:pt>
                <c:pt idx="135">
                  <c:v>3.5497250851630356E-294</c:v>
                </c:pt>
                <c:pt idx="136">
                  <c:v>2.3917859485152663E-296</c:v>
                </c:pt>
                <c:pt idx="137">
                  <c:v>1.6115726954253237E-298</c:v>
                </c:pt>
                <c:pt idx="138">
                  <c:v>1.0858691406949131E-300</c:v>
                </c:pt>
                <c:pt idx="139">
                  <c:v>7.3165287179448055E-303</c:v>
                </c:pt>
                <c:pt idx="140">
                  <c:v>4.9298382718798834E-305</c:v>
                </c:pt>
                <c:pt idx="141">
                  <c:v>3.3216988989989771E-307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EC-4348-AD81-F8F483DD6E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186063"/>
        <c:axId val="1160186543"/>
      </c:scatterChart>
      <c:valAx>
        <c:axId val="1160186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0186543"/>
        <c:crosses val="autoZero"/>
        <c:crossBetween val="midCat"/>
      </c:valAx>
      <c:valAx>
        <c:axId val="116018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0186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'4 (2)'!$F$26</c:f>
              <c:strCache>
                <c:ptCount val="1"/>
                <c:pt idx="0">
                  <c:v>Chi^2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'4 (2)'!$E$27:$E$168</c:f>
              <c:numCache>
                <c:formatCode>General</c:formatCode>
                <c:ptCount val="142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  <c:pt idx="11">
                  <c:v>110</c:v>
                </c:pt>
                <c:pt idx="12">
                  <c:v>120</c:v>
                </c:pt>
                <c:pt idx="13">
                  <c:v>130</c:v>
                </c:pt>
                <c:pt idx="14">
                  <c:v>140</c:v>
                </c:pt>
                <c:pt idx="15">
                  <c:v>150</c:v>
                </c:pt>
                <c:pt idx="16">
                  <c:v>160</c:v>
                </c:pt>
                <c:pt idx="17">
                  <c:v>170</c:v>
                </c:pt>
                <c:pt idx="18">
                  <c:v>180</c:v>
                </c:pt>
                <c:pt idx="19">
                  <c:v>190</c:v>
                </c:pt>
                <c:pt idx="20">
                  <c:v>200</c:v>
                </c:pt>
                <c:pt idx="21">
                  <c:v>210</c:v>
                </c:pt>
                <c:pt idx="22">
                  <c:v>220</c:v>
                </c:pt>
                <c:pt idx="23">
                  <c:v>230</c:v>
                </c:pt>
                <c:pt idx="24">
                  <c:v>240</c:v>
                </c:pt>
                <c:pt idx="25">
                  <c:v>250</c:v>
                </c:pt>
                <c:pt idx="26">
                  <c:v>260</c:v>
                </c:pt>
                <c:pt idx="27">
                  <c:v>270</c:v>
                </c:pt>
                <c:pt idx="28">
                  <c:v>280</c:v>
                </c:pt>
                <c:pt idx="29">
                  <c:v>290</c:v>
                </c:pt>
                <c:pt idx="30">
                  <c:v>300</c:v>
                </c:pt>
                <c:pt idx="31">
                  <c:v>310</c:v>
                </c:pt>
                <c:pt idx="32">
                  <c:v>320</c:v>
                </c:pt>
                <c:pt idx="33">
                  <c:v>330</c:v>
                </c:pt>
                <c:pt idx="34">
                  <c:v>340</c:v>
                </c:pt>
                <c:pt idx="35">
                  <c:v>350</c:v>
                </c:pt>
                <c:pt idx="36">
                  <c:v>360</c:v>
                </c:pt>
                <c:pt idx="37">
                  <c:v>370</c:v>
                </c:pt>
                <c:pt idx="38">
                  <c:v>380</c:v>
                </c:pt>
                <c:pt idx="39">
                  <c:v>390</c:v>
                </c:pt>
                <c:pt idx="40">
                  <c:v>400</c:v>
                </c:pt>
                <c:pt idx="41">
                  <c:v>410</c:v>
                </c:pt>
                <c:pt idx="42">
                  <c:v>420</c:v>
                </c:pt>
                <c:pt idx="43">
                  <c:v>430</c:v>
                </c:pt>
                <c:pt idx="44">
                  <c:v>440</c:v>
                </c:pt>
                <c:pt idx="45">
                  <c:v>450</c:v>
                </c:pt>
                <c:pt idx="46">
                  <c:v>460</c:v>
                </c:pt>
                <c:pt idx="47">
                  <c:v>470</c:v>
                </c:pt>
                <c:pt idx="48">
                  <c:v>480</c:v>
                </c:pt>
                <c:pt idx="49">
                  <c:v>490</c:v>
                </c:pt>
                <c:pt idx="50">
                  <c:v>500</c:v>
                </c:pt>
                <c:pt idx="51">
                  <c:v>510</c:v>
                </c:pt>
                <c:pt idx="52">
                  <c:v>520</c:v>
                </c:pt>
                <c:pt idx="53">
                  <c:v>530</c:v>
                </c:pt>
                <c:pt idx="54">
                  <c:v>540</c:v>
                </c:pt>
                <c:pt idx="55">
                  <c:v>550</c:v>
                </c:pt>
                <c:pt idx="56">
                  <c:v>560</c:v>
                </c:pt>
                <c:pt idx="57">
                  <c:v>570</c:v>
                </c:pt>
                <c:pt idx="58">
                  <c:v>580</c:v>
                </c:pt>
                <c:pt idx="59">
                  <c:v>590</c:v>
                </c:pt>
                <c:pt idx="60">
                  <c:v>600</c:v>
                </c:pt>
                <c:pt idx="61">
                  <c:v>610</c:v>
                </c:pt>
                <c:pt idx="62">
                  <c:v>620</c:v>
                </c:pt>
                <c:pt idx="63">
                  <c:v>630</c:v>
                </c:pt>
                <c:pt idx="64">
                  <c:v>640</c:v>
                </c:pt>
                <c:pt idx="65">
                  <c:v>650</c:v>
                </c:pt>
                <c:pt idx="66">
                  <c:v>660</c:v>
                </c:pt>
                <c:pt idx="67">
                  <c:v>670</c:v>
                </c:pt>
                <c:pt idx="68">
                  <c:v>680</c:v>
                </c:pt>
                <c:pt idx="69">
                  <c:v>690</c:v>
                </c:pt>
                <c:pt idx="70">
                  <c:v>700</c:v>
                </c:pt>
                <c:pt idx="71">
                  <c:v>710</c:v>
                </c:pt>
                <c:pt idx="72">
                  <c:v>720</c:v>
                </c:pt>
                <c:pt idx="73">
                  <c:v>730</c:v>
                </c:pt>
                <c:pt idx="74">
                  <c:v>740</c:v>
                </c:pt>
                <c:pt idx="75">
                  <c:v>750</c:v>
                </c:pt>
                <c:pt idx="76">
                  <c:v>760</c:v>
                </c:pt>
                <c:pt idx="77">
                  <c:v>770</c:v>
                </c:pt>
                <c:pt idx="78">
                  <c:v>780</c:v>
                </c:pt>
                <c:pt idx="79">
                  <c:v>790</c:v>
                </c:pt>
                <c:pt idx="80">
                  <c:v>800</c:v>
                </c:pt>
                <c:pt idx="81">
                  <c:v>810</c:v>
                </c:pt>
                <c:pt idx="82">
                  <c:v>820</c:v>
                </c:pt>
                <c:pt idx="83">
                  <c:v>830</c:v>
                </c:pt>
                <c:pt idx="84">
                  <c:v>840</c:v>
                </c:pt>
                <c:pt idx="85">
                  <c:v>850</c:v>
                </c:pt>
                <c:pt idx="86">
                  <c:v>860</c:v>
                </c:pt>
                <c:pt idx="87">
                  <c:v>870</c:v>
                </c:pt>
                <c:pt idx="88">
                  <c:v>880</c:v>
                </c:pt>
                <c:pt idx="89">
                  <c:v>890</c:v>
                </c:pt>
                <c:pt idx="90">
                  <c:v>900</c:v>
                </c:pt>
                <c:pt idx="91">
                  <c:v>910</c:v>
                </c:pt>
                <c:pt idx="92">
                  <c:v>920</c:v>
                </c:pt>
                <c:pt idx="93">
                  <c:v>930</c:v>
                </c:pt>
                <c:pt idx="94">
                  <c:v>940</c:v>
                </c:pt>
                <c:pt idx="95">
                  <c:v>950</c:v>
                </c:pt>
                <c:pt idx="96">
                  <c:v>960</c:v>
                </c:pt>
                <c:pt idx="97">
                  <c:v>970</c:v>
                </c:pt>
                <c:pt idx="98">
                  <c:v>980</c:v>
                </c:pt>
                <c:pt idx="99">
                  <c:v>990</c:v>
                </c:pt>
                <c:pt idx="100">
                  <c:v>1000</c:v>
                </c:pt>
                <c:pt idx="101">
                  <c:v>1010</c:v>
                </c:pt>
                <c:pt idx="102">
                  <c:v>1020</c:v>
                </c:pt>
                <c:pt idx="103">
                  <c:v>1030</c:v>
                </c:pt>
                <c:pt idx="104">
                  <c:v>1040</c:v>
                </c:pt>
                <c:pt idx="105">
                  <c:v>1050</c:v>
                </c:pt>
                <c:pt idx="106">
                  <c:v>1060</c:v>
                </c:pt>
                <c:pt idx="107">
                  <c:v>1070</c:v>
                </c:pt>
                <c:pt idx="108">
                  <c:v>1080</c:v>
                </c:pt>
                <c:pt idx="109">
                  <c:v>1090</c:v>
                </c:pt>
                <c:pt idx="110">
                  <c:v>1100</c:v>
                </c:pt>
                <c:pt idx="111">
                  <c:v>1110</c:v>
                </c:pt>
                <c:pt idx="112">
                  <c:v>1120</c:v>
                </c:pt>
                <c:pt idx="113">
                  <c:v>1130</c:v>
                </c:pt>
                <c:pt idx="114">
                  <c:v>1140</c:v>
                </c:pt>
                <c:pt idx="115">
                  <c:v>1150</c:v>
                </c:pt>
                <c:pt idx="116">
                  <c:v>1160</c:v>
                </c:pt>
                <c:pt idx="117">
                  <c:v>1170</c:v>
                </c:pt>
                <c:pt idx="118">
                  <c:v>1180</c:v>
                </c:pt>
                <c:pt idx="119">
                  <c:v>1190</c:v>
                </c:pt>
                <c:pt idx="120">
                  <c:v>1200</c:v>
                </c:pt>
                <c:pt idx="121">
                  <c:v>1210</c:v>
                </c:pt>
                <c:pt idx="122">
                  <c:v>1220</c:v>
                </c:pt>
                <c:pt idx="123">
                  <c:v>1230</c:v>
                </c:pt>
                <c:pt idx="124">
                  <c:v>1240</c:v>
                </c:pt>
                <c:pt idx="125">
                  <c:v>1250</c:v>
                </c:pt>
                <c:pt idx="126">
                  <c:v>1260</c:v>
                </c:pt>
                <c:pt idx="127">
                  <c:v>1270</c:v>
                </c:pt>
                <c:pt idx="128">
                  <c:v>1280</c:v>
                </c:pt>
                <c:pt idx="129">
                  <c:v>1290</c:v>
                </c:pt>
                <c:pt idx="130">
                  <c:v>1300</c:v>
                </c:pt>
                <c:pt idx="131">
                  <c:v>1310</c:v>
                </c:pt>
                <c:pt idx="132">
                  <c:v>1320</c:v>
                </c:pt>
                <c:pt idx="133">
                  <c:v>1330</c:v>
                </c:pt>
                <c:pt idx="134">
                  <c:v>1340</c:v>
                </c:pt>
                <c:pt idx="135">
                  <c:v>1350</c:v>
                </c:pt>
                <c:pt idx="136">
                  <c:v>1360</c:v>
                </c:pt>
                <c:pt idx="137">
                  <c:v>1370</c:v>
                </c:pt>
                <c:pt idx="138">
                  <c:v>1380</c:v>
                </c:pt>
                <c:pt idx="139">
                  <c:v>1390</c:v>
                </c:pt>
                <c:pt idx="140">
                  <c:v>1400</c:v>
                </c:pt>
                <c:pt idx="141">
                  <c:v>1410</c:v>
                </c:pt>
              </c:numCache>
            </c:numRef>
          </c:xVal>
          <c:yVal>
            <c:numRef>
              <c:f>'4 (2)'!$F$27:$F$168</c:f>
              <c:numCache>
                <c:formatCode>General</c:formatCode>
                <c:ptCount val="142"/>
                <c:pt idx="0">
                  <c:v>0.5</c:v>
                </c:pt>
                <c:pt idx="1">
                  <c:v>3.3689734995427331E-3</c:v>
                </c:pt>
                <c:pt idx="2">
                  <c:v>2.269996488124243E-5</c:v>
                </c:pt>
                <c:pt idx="3">
                  <c:v>1.5295116025091289E-7</c:v>
                </c:pt>
                <c:pt idx="4">
                  <c:v>1.0305768112192789E-9</c:v>
                </c:pt>
                <c:pt idx="5">
                  <c:v>6.9439719324820096E-12</c:v>
                </c:pt>
                <c:pt idx="6">
                  <c:v>4.6788114844200874E-14</c:v>
                </c:pt>
                <c:pt idx="7">
                  <c:v>3.1525583800734941E-16</c:v>
                </c:pt>
                <c:pt idx="8">
                  <c:v>2.1241771276457944E-18</c:v>
                </c:pt>
                <c:pt idx="9">
                  <c:v>1.4312592902746968E-20</c:v>
                </c:pt>
                <c:pt idx="10">
                  <c:v>9.6437492398195879E-23</c:v>
                </c:pt>
                <c:pt idx="11">
                  <c:v>6.4979071250375165E-25</c:v>
                </c:pt>
                <c:pt idx="12">
                  <c:v>4.3782553813482586E-27</c:v>
                </c:pt>
                <c:pt idx="13">
                  <c:v>2.9500452707985299E-29</c:v>
                </c:pt>
                <c:pt idx="14">
                  <c:v>1.9877248679543239E-31</c:v>
                </c:pt>
                <c:pt idx="15">
                  <c:v>1.3393184809040387E-33</c:v>
                </c:pt>
                <c:pt idx="16">
                  <c:v>9.0242569392270725E-36</c:v>
                </c:pt>
                <c:pt idx="17">
                  <c:v>6.08049649626413E-38</c:v>
                </c:pt>
                <c:pt idx="18">
                  <c:v>4.0970063119952573E-40</c:v>
                </c:pt>
                <c:pt idx="19">
                  <c:v>2.7605411385142659E-42</c:v>
                </c:pt>
                <c:pt idx="20">
                  <c:v>1.8600379880104188E-44</c:v>
                </c:pt>
                <c:pt idx="21">
                  <c:v>1.2532837379499762E-46</c:v>
                </c:pt>
                <c:pt idx="22">
                  <c:v>8.4445594011226637E-49</c:v>
                </c:pt>
                <c:pt idx="23">
                  <c:v>5.6898993675393408E-51</c:v>
                </c:pt>
                <c:pt idx="24">
                  <c:v>3.8338240368609989E-53</c:v>
                </c:pt>
                <c:pt idx="25">
                  <c:v>2.5832103164189316E-55</c:v>
                </c:pt>
                <c:pt idx="26">
                  <c:v>1.7405534199521549E-57</c:v>
                </c:pt>
                <c:pt idx="27">
                  <c:v>1.1727756692714574E-59</c:v>
                </c:pt>
                <c:pt idx="28">
                  <c:v>7.9021003013680617E-62</c:v>
                </c:pt>
                <c:pt idx="29">
                  <c:v>5.3243933012075305E-64</c:v>
                </c:pt>
                <c:pt idx="30">
                  <c:v>3.5875479865822044E-66</c:v>
                </c:pt>
                <c:pt idx="31">
                  <c:v>2.4172708190266682E-68</c:v>
                </c:pt>
                <c:pt idx="32">
                  <c:v>1.6287442661037599E-70</c:v>
                </c:pt>
                <c:pt idx="33">
                  <c:v>1.0974392540071491E-72</c:v>
                </c:pt>
                <c:pt idx="34">
                  <c:v>7.3944875282160696E-75</c:v>
                </c:pt>
                <c:pt idx="35">
                  <c:v>4.9823665050518382E-77</c:v>
                </c:pt>
                <c:pt idx="36">
                  <c:v>3.3570921441057968E-79</c:v>
                </c:pt>
                <c:pt idx="37">
                  <c:v>2.2619908938031039E-81</c:v>
                </c:pt>
                <c:pt idx="38">
                  <c:v>1.5241174754859284E-83</c:v>
                </c:pt>
                <c:pt idx="39">
                  <c:v>1.0269422770204129E-85</c:v>
                </c:pt>
                <c:pt idx="40">
                  <c:v>6.9194826336836845E-88</c:v>
                </c:pt>
                <c:pt idx="41">
                  <c:v>4.6623107246853022E-90</c:v>
                </c:pt>
                <c:pt idx="42">
                  <c:v>3.1414402556197312E-92</c:v>
                </c:pt>
                <c:pt idx="43">
                  <c:v>2.1166857943159244E-94</c:v>
                </c:pt>
                <c:pt idx="44">
                  <c:v>1.4262116695817831E-96</c:v>
                </c:pt>
                <c:pt idx="45">
                  <c:v>9.609738639119244E-99</c:v>
                </c:pt>
                <c:pt idx="46">
                  <c:v>6.474990962544919E-101</c:v>
                </c:pt>
                <c:pt idx="47">
                  <c:v>4.3628145925185051E-103</c:v>
                </c:pt>
                <c:pt idx="48">
                  <c:v>2.9396413491226339E-105</c:v>
                </c:pt>
                <c:pt idx="49">
                  <c:v>1.9807147606708419E-107</c:v>
                </c:pt>
                <c:pt idx="50">
                  <c:v>1.3345951077706377E-109</c:v>
                </c:pt>
                <c:pt idx="51">
                  <c:v>8.9924311013973137E-112</c:v>
                </c:pt>
                <c:pt idx="52">
                  <c:v>6.0590524154142864E-114</c:v>
                </c:pt>
                <c:pt idx="53">
                  <c:v>4.082557403974224E-116</c:v>
                </c:pt>
                <c:pt idx="54">
                  <c:v>2.7508055408702294E-118</c:v>
                </c:pt>
                <c:pt idx="55">
                  <c:v>1.8534781939174237E-120</c:v>
                </c:pt>
                <c:pt idx="56">
                  <c:v>1.2488637834576247E-122</c:v>
                </c:pt>
                <c:pt idx="57">
                  <c:v>8.4147779820148309E-125</c:v>
                </c:pt>
                <c:pt idx="58">
                  <c:v>5.6698328051887266E-127</c:v>
                </c:pt>
                <c:pt idx="59">
                  <c:v>3.8203032935037737E-129</c:v>
                </c:pt>
                <c:pt idx="60">
                  <c:v>2.5741001112060062E-131</c:v>
                </c:pt>
                <c:pt idx="61">
                  <c:v>1.7344150119646083E-133</c:v>
                </c:pt>
                <c:pt idx="62">
                  <c:v>1.1686396425035719E-135</c:v>
                </c:pt>
                <c:pt idx="63">
                  <c:v>7.8742319722192539E-138</c:v>
                </c:pt>
                <c:pt idx="64">
                  <c:v>5.305615768731754E-140</c:v>
                </c:pt>
                <c:pt idx="65">
                  <c:v>3.5748957847226656E-142</c:v>
                </c:pt>
                <c:pt idx="66">
                  <c:v>2.4087458324715373E-144</c:v>
                </c:pt>
                <c:pt idx="67">
                  <c:v>1.623000175346122E-146</c:v>
                </c:pt>
                <c:pt idx="68">
                  <c:v>1.0935689160988596E-148</c:v>
                </c:pt>
                <c:pt idx="69">
                  <c:v>7.3684093965214587E-151</c:v>
                </c:pt>
                <c:pt idx="70">
                  <c:v>4.9647951981324877E-153</c:v>
                </c:pt>
                <c:pt idx="71">
                  <c:v>3.3452526906330748E-155</c:v>
                </c:pt>
                <c:pt idx="72">
                  <c:v>2.2540135328033712E-157</c:v>
                </c:pt>
                <c:pt idx="73">
                  <c:v>1.5187423719250504E-159</c:v>
                </c:pt>
                <c:pt idx="74">
                  <c:v>1.0233205607296336E-161</c:v>
                </c:pt>
                <c:pt idx="75">
                  <c:v>6.8950797012706926E-164</c:v>
                </c:pt>
                <c:pt idx="76">
                  <c:v>4.6458681581631996E-166</c:v>
                </c:pt>
                <c:pt idx="77">
                  <c:v>3.1303613414442468E-168</c:v>
                </c:pt>
                <c:pt idx="78">
                  <c:v>2.1092208806637408E-170</c:v>
                </c:pt>
                <c:pt idx="79">
                  <c:v>1.4211818503276663E-172</c:v>
                </c:pt>
                <c:pt idx="80">
                  <c:v>9.5758479835700273E-175</c:v>
                </c:pt>
                <c:pt idx="81">
                  <c:v>6.4521556184594268E-177</c:v>
                </c:pt>
                <c:pt idx="82">
                  <c:v>4.3474282587031164E-179</c:v>
                </c:pt>
                <c:pt idx="83">
                  <c:v>2.9292741189468003E-181</c:v>
                </c:pt>
                <c:pt idx="84">
                  <c:v>1.9737293759256323E-183</c:v>
                </c:pt>
                <c:pt idx="85">
                  <c:v>1.3298883925524949E-185</c:v>
                </c:pt>
                <c:pt idx="86">
                  <c:v>8.9607175037176743E-188</c:v>
                </c:pt>
                <c:pt idx="87">
                  <c:v>6.0376839613827152E-190</c:v>
                </c:pt>
                <c:pt idx="88">
                  <c:v>4.0681594529025092E-192</c:v>
                </c:pt>
                <c:pt idx="89">
                  <c:v>2.7411042777485653E-194</c:v>
                </c:pt>
                <c:pt idx="90">
                  <c:v>1.8469415342436283E-196</c:v>
                </c:pt>
                <c:pt idx="91">
                  <c:v>1.2444594168143161E-198</c:v>
                </c:pt>
                <c:pt idx="92">
                  <c:v>8.3851015930076755E-201</c:v>
                </c:pt>
                <c:pt idx="93">
                  <c:v>5.649837011563279E-203</c:v>
                </c:pt>
                <c:pt idx="94">
                  <c:v>3.8068302337384822E-205</c:v>
                </c:pt>
                <c:pt idx="95">
                  <c:v>2.5650220349446032E-207</c:v>
                </c:pt>
                <c:pt idx="96">
                  <c:v>1.7282982522943087E-209</c:v>
                </c:pt>
                <c:pt idx="97">
                  <c:v>1.1645182022571095E-211</c:v>
                </c:pt>
                <c:pt idx="98">
                  <c:v>7.8464619262786935E-214</c:v>
                </c:pt>
                <c:pt idx="99">
                  <c:v>5.2869044589607897E-216</c:v>
                </c:pt>
                <c:pt idx="100">
                  <c:v>3.5622882033706412E-218</c:v>
                </c:pt>
                <c:pt idx="101">
                  <c:v>2.4002509109778789E-220</c:v>
                </c:pt>
                <c:pt idx="102">
                  <c:v>1.6172763422675549E-222</c:v>
                </c:pt>
                <c:pt idx="103">
                  <c:v>1.0897122277073597E-224</c:v>
                </c:pt>
                <c:pt idx="104">
                  <c:v>7.342423234547542E-227</c:v>
                </c:pt>
                <c:pt idx="105">
                  <c:v>4.9472858599235015E-229</c:v>
                </c:pt>
                <c:pt idx="106">
                  <c:v>3.3334549913489524E-231</c:v>
                </c:pt>
                <c:pt idx="107">
                  <c:v>2.2460643055546142E-233</c:v>
                </c:pt>
                <c:pt idx="108">
                  <c:v>1.5133862247364704E-235</c:v>
                </c:pt>
                <c:pt idx="109">
                  <c:v>1.0197116171420381E-237</c:v>
                </c:pt>
                <c:pt idx="110">
                  <c:v>6.8707628306547827E-240</c:v>
                </c:pt>
                <c:pt idx="111">
                  <c:v>4.6294835796238379E-242</c:v>
                </c:pt>
                <c:pt idx="112">
                  <c:v>3.1193214992641871E-244</c:v>
                </c:pt>
                <c:pt idx="113">
                  <c:v>2.1017822935149923E-246</c:v>
                </c:pt>
                <c:pt idx="114">
                  <c:v>1.4161697697320313E-248</c:v>
                </c:pt>
                <c:pt idx="115">
                  <c:v>9.5420768501614959E-251</c:v>
                </c:pt>
                <c:pt idx="116">
                  <c:v>6.4294008077588549E-253</c:v>
                </c:pt>
                <c:pt idx="117">
                  <c:v>4.3320961878556464E-255</c:v>
                </c:pt>
                <c:pt idx="118">
                  <c:v>2.9189434508711526E-257</c:v>
                </c:pt>
                <c:pt idx="119">
                  <c:v>1.9667686265297477E-259</c:v>
                </c:pt>
                <c:pt idx="120">
                  <c:v>1.3251982765021554E-261</c:v>
                </c:pt>
                <c:pt idx="121">
                  <c:v>8.9291157503509341E-264</c:v>
                </c:pt>
                <c:pt idx="122">
                  <c:v>6.0163908674563861E-266</c:v>
                </c:pt>
                <c:pt idx="123">
                  <c:v>4.0538122790702931E-268</c:v>
                </c:pt>
                <c:pt idx="124">
                  <c:v>2.7314372280617521E-270</c:v>
                </c:pt>
                <c:pt idx="125">
                  <c:v>1.8404279274008998E-272</c:v>
                </c:pt>
                <c:pt idx="126">
                  <c:v>1.2400705830463984E-274</c:v>
                </c:pt>
                <c:pt idx="127">
                  <c:v>8.355529863691644E-277</c:v>
                </c:pt>
                <c:pt idx="128">
                  <c:v>5.6299117370830113E-279</c:v>
                </c:pt>
                <c:pt idx="129">
                  <c:v>3.7934046893994526E-281</c:v>
                </c:pt>
                <c:pt idx="130">
                  <c:v>2.5559759743255775E-283</c:v>
                </c:pt>
                <c:pt idx="131">
                  <c:v>1.7222030645941578E-285</c:v>
                </c:pt>
                <c:pt idx="132">
                  <c:v>1.1604112970898001E-287</c:v>
                </c:pt>
                <c:pt idx="133">
                  <c:v>7.8187898169310954E-290</c:v>
                </c:pt>
                <c:pt idx="134">
                  <c:v>5.2682591383470867E-292</c:v>
                </c:pt>
                <c:pt idx="135">
                  <c:v>3.5497250851630356E-294</c:v>
                </c:pt>
                <c:pt idx="136">
                  <c:v>2.3917859485152663E-296</c:v>
                </c:pt>
                <c:pt idx="137">
                  <c:v>1.6115726954253237E-298</c:v>
                </c:pt>
                <c:pt idx="138">
                  <c:v>1.0858691406949131E-300</c:v>
                </c:pt>
                <c:pt idx="139">
                  <c:v>7.3165287179448055E-303</c:v>
                </c:pt>
                <c:pt idx="140">
                  <c:v>4.9298382718798834E-305</c:v>
                </c:pt>
                <c:pt idx="141">
                  <c:v>3.3216988989989771E-307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01-4A26-82BD-E69FABFA00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186063"/>
        <c:axId val="1160186543"/>
      </c:scatterChart>
      <c:valAx>
        <c:axId val="116018606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0186543"/>
        <c:crosses val="autoZero"/>
        <c:crossBetween val="midCat"/>
      </c:valAx>
      <c:valAx>
        <c:axId val="116018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11601860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431800</xdr:colOff>
      <xdr:row>1</xdr:row>
      <xdr:rowOff>158750</xdr:rowOff>
    </xdr:from>
    <xdr:to>
      <xdr:col>13</xdr:col>
      <xdr:colOff>431800</xdr:colOff>
      <xdr:row>16</xdr:row>
      <xdr:rowOff>139700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B8CFF10D-3A25-43BA-AF43-37CB890927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12700</xdr:rowOff>
    </xdr:from>
    <xdr:to>
      <xdr:col>14</xdr:col>
      <xdr:colOff>19050</xdr:colOff>
      <xdr:row>15</xdr:row>
      <xdr:rowOff>177800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361CDB7A-75DA-4526-9F89-E96FBC6260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546100</xdr:colOff>
      <xdr:row>2</xdr:row>
      <xdr:rowOff>6350</xdr:rowOff>
    </xdr:from>
    <xdr:to>
      <xdr:col>13</xdr:col>
      <xdr:colOff>546100</xdr:colOff>
      <xdr:row>16</xdr:row>
      <xdr:rowOff>171450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275A4826-6EDB-4957-A0AB-AAAE87BAE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20</xdr:row>
      <xdr:rowOff>15240</xdr:rowOff>
    </xdr:from>
    <xdr:to>
      <xdr:col>6</xdr:col>
      <xdr:colOff>613410</xdr:colOff>
      <xdr:row>35</xdr:row>
      <xdr:rowOff>15240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CB96170-1643-4A6A-B358-36E3CC6D2E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12</xdr:col>
      <xdr:colOff>609600</xdr:colOff>
      <xdr:row>35</xdr:row>
      <xdr:rowOff>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18CA686F-D2E3-45E3-8FA0-E97347C3D1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12</xdr:col>
      <xdr:colOff>0</xdr:colOff>
      <xdr:row>39</xdr:row>
      <xdr:rowOff>165100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8FF5796D-543C-44EA-AADC-326860C826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25</xdr:row>
      <xdr:rowOff>0</xdr:rowOff>
    </xdr:from>
    <xdr:to>
      <xdr:col>12</xdr:col>
      <xdr:colOff>0</xdr:colOff>
      <xdr:row>39</xdr:row>
      <xdr:rowOff>165100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AED2A7F-6B61-4321-A87A-70AF34B712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CAFD1-22A7-4A91-A253-EEB24E7F48CE}">
  <dimension ref="A1:G99"/>
  <sheetViews>
    <sheetView workbookViewId="0">
      <selection activeCell="B10" sqref="B10"/>
    </sheetView>
  </sheetViews>
  <sheetFormatPr baseColWidth="10" defaultRowHeight="14.5" x14ac:dyDescent="0.35"/>
  <sheetData>
    <row r="1" spans="1:7" x14ac:dyDescent="0.35">
      <c r="D1">
        <v>0.1</v>
      </c>
    </row>
    <row r="2" spans="1:7" x14ac:dyDescent="0.35">
      <c r="E2" t="s">
        <v>44</v>
      </c>
    </row>
    <row r="3" spans="1:7" x14ac:dyDescent="0.35">
      <c r="A3" t="s">
        <v>37</v>
      </c>
      <c r="B3">
        <v>760</v>
      </c>
      <c r="D3">
        <v>-4</v>
      </c>
      <c r="E3">
        <f>_xlfn.NORM.DIST(D3,0,1,)</f>
        <v>1.3383022576488537E-4</v>
      </c>
      <c r="F3">
        <f>F4</f>
        <v>2.7986324785509087</v>
      </c>
      <c r="G3">
        <v>0</v>
      </c>
    </row>
    <row r="4" spans="1:7" x14ac:dyDescent="0.35">
      <c r="A4" t="s">
        <v>38</v>
      </c>
      <c r="B4">
        <v>690</v>
      </c>
      <c r="D4">
        <f t="shared" ref="D4:D35" si="0">D3+D$1</f>
        <v>-3.9</v>
      </c>
      <c r="E4">
        <f t="shared" ref="E4:E67" si="1">_xlfn.NORM.DIST(D4,0,1,)</f>
        <v>1.9865547139277272E-4</v>
      </c>
      <c r="F4">
        <f>B10</f>
        <v>2.7986324785509087</v>
      </c>
      <c r="G4">
        <f>E43</f>
        <v>0.3989422804014327</v>
      </c>
    </row>
    <row r="5" spans="1:7" x14ac:dyDescent="0.35">
      <c r="A5" t="s">
        <v>35</v>
      </c>
      <c r="B5">
        <v>10000</v>
      </c>
      <c r="D5">
        <f t="shared" si="0"/>
        <v>-3.8</v>
      </c>
      <c r="E5">
        <f t="shared" si="1"/>
        <v>2.9194692579146027E-4</v>
      </c>
    </row>
    <row r="6" spans="1:7" x14ac:dyDescent="0.35">
      <c r="A6" t="s">
        <v>36</v>
      </c>
      <c r="B6">
        <v>10000</v>
      </c>
      <c r="D6">
        <f t="shared" si="0"/>
        <v>-3.6999999999999997</v>
      </c>
      <c r="E6">
        <f t="shared" si="1"/>
        <v>4.2478027055075219E-4</v>
      </c>
    </row>
    <row r="7" spans="1:7" x14ac:dyDescent="0.35">
      <c r="A7" t="s">
        <v>39</v>
      </c>
      <c r="B7">
        <v>31</v>
      </c>
      <c r="D7">
        <f t="shared" si="0"/>
        <v>-3.5999999999999996</v>
      </c>
      <c r="E7">
        <f t="shared" si="1"/>
        <v>6.1190193011377298E-4</v>
      </c>
      <c r="F7">
        <f>F8</f>
        <v>1.9599639845400536</v>
      </c>
      <c r="G7">
        <v>0</v>
      </c>
    </row>
    <row r="8" spans="1:7" x14ac:dyDescent="0.35">
      <c r="A8" t="s">
        <v>40</v>
      </c>
      <c r="B8">
        <v>33</v>
      </c>
      <c r="D8">
        <f t="shared" si="0"/>
        <v>-3.4999999999999996</v>
      </c>
      <c r="E8">
        <f t="shared" si="1"/>
        <v>8.7268269504576167E-4</v>
      </c>
      <c r="F8">
        <f>B11</f>
        <v>1.9599639845400536</v>
      </c>
      <c r="G8">
        <f>G4</f>
        <v>0.3989422804014327</v>
      </c>
    </row>
    <row r="9" spans="1:7" x14ac:dyDescent="0.35">
      <c r="A9" t="s">
        <v>41</v>
      </c>
      <c r="B9">
        <f>SQRT(B5/B7+B6/B8)</f>
        <v>25.012215979228895</v>
      </c>
      <c r="D9">
        <f t="shared" si="0"/>
        <v>-3.3999999999999995</v>
      </c>
      <c r="E9">
        <f t="shared" si="1"/>
        <v>1.232219168473021E-3</v>
      </c>
    </row>
    <row r="10" spans="1:7" x14ac:dyDescent="0.35">
      <c r="A10" t="s">
        <v>42</v>
      </c>
      <c r="B10">
        <f>(B3-B4)/B9</f>
        <v>2.7986324785509087</v>
      </c>
      <c r="D10">
        <f t="shared" si="0"/>
        <v>-3.2999999999999994</v>
      </c>
      <c r="E10">
        <f t="shared" si="1"/>
        <v>1.7225689390536843E-3</v>
      </c>
    </row>
    <row r="11" spans="1:7" x14ac:dyDescent="0.35">
      <c r="A11" t="s">
        <v>43</v>
      </c>
      <c r="B11">
        <f>_xlfn.NORM.INV(0.975,0,1)</f>
        <v>1.9599639845400536</v>
      </c>
      <c r="D11">
        <f t="shared" si="0"/>
        <v>-3.1999999999999993</v>
      </c>
      <c r="E11">
        <f t="shared" si="1"/>
        <v>2.3840882014648486E-3</v>
      </c>
      <c r="F11">
        <f>F12</f>
        <v>-1.9599639845400536</v>
      </c>
      <c r="G11">
        <v>0</v>
      </c>
    </row>
    <row r="12" spans="1:7" x14ac:dyDescent="0.35">
      <c r="D12">
        <f t="shared" si="0"/>
        <v>-3.0999999999999992</v>
      </c>
      <c r="E12">
        <f t="shared" si="1"/>
        <v>3.2668190561999273E-3</v>
      </c>
      <c r="F12">
        <f>-F8</f>
        <v>-1.9599639845400536</v>
      </c>
      <c r="G12">
        <f>G8</f>
        <v>0.3989422804014327</v>
      </c>
    </row>
    <row r="13" spans="1:7" x14ac:dyDescent="0.35">
      <c r="D13">
        <f t="shared" si="0"/>
        <v>-2.9999999999999991</v>
      </c>
      <c r="E13">
        <f t="shared" si="1"/>
        <v>4.4318484119380188E-3</v>
      </c>
    </row>
    <row r="14" spans="1:7" x14ac:dyDescent="0.35">
      <c r="D14">
        <f t="shared" si="0"/>
        <v>-2.899999999999999</v>
      </c>
      <c r="E14">
        <f t="shared" si="1"/>
        <v>5.9525324197758694E-3</v>
      </c>
    </row>
    <row r="15" spans="1:7" x14ac:dyDescent="0.35">
      <c r="D15">
        <f t="shared" si="0"/>
        <v>-2.7999999999999989</v>
      </c>
      <c r="E15">
        <f t="shared" si="1"/>
        <v>7.9154515829799894E-3</v>
      </c>
    </row>
    <row r="16" spans="1:7" x14ac:dyDescent="0.35">
      <c r="D16">
        <f t="shared" si="0"/>
        <v>-2.6999999999999988</v>
      </c>
      <c r="E16">
        <f t="shared" si="1"/>
        <v>1.0420934814422628E-2</v>
      </c>
    </row>
    <row r="17" spans="4:5" x14ac:dyDescent="0.35">
      <c r="D17">
        <f t="shared" si="0"/>
        <v>-2.5999999999999988</v>
      </c>
      <c r="E17">
        <f t="shared" si="1"/>
        <v>1.3582969233685661E-2</v>
      </c>
    </row>
    <row r="18" spans="4:5" x14ac:dyDescent="0.35">
      <c r="D18">
        <f t="shared" si="0"/>
        <v>-2.4999999999999987</v>
      </c>
      <c r="E18">
        <f t="shared" si="1"/>
        <v>1.7528300493568599E-2</v>
      </c>
    </row>
    <row r="19" spans="4:5" x14ac:dyDescent="0.35">
      <c r="D19">
        <f t="shared" si="0"/>
        <v>-2.3999999999999986</v>
      </c>
      <c r="E19">
        <f t="shared" si="1"/>
        <v>2.2394530294842969E-2</v>
      </c>
    </row>
    <row r="20" spans="4:5" x14ac:dyDescent="0.35">
      <c r="D20">
        <f t="shared" si="0"/>
        <v>-2.2999999999999985</v>
      </c>
      <c r="E20">
        <f t="shared" si="1"/>
        <v>2.8327037741601276E-2</v>
      </c>
    </row>
    <row r="21" spans="4:5" x14ac:dyDescent="0.35">
      <c r="D21">
        <f t="shared" si="0"/>
        <v>-2.1999999999999984</v>
      </c>
      <c r="E21">
        <f t="shared" si="1"/>
        <v>3.547459284623157E-2</v>
      </c>
    </row>
    <row r="22" spans="4:5" x14ac:dyDescent="0.35">
      <c r="D22">
        <f t="shared" si="0"/>
        <v>-2.0999999999999983</v>
      </c>
      <c r="E22">
        <f t="shared" si="1"/>
        <v>4.3983595980427351E-2</v>
      </c>
    </row>
    <row r="23" spans="4:5" x14ac:dyDescent="0.35">
      <c r="D23">
        <f t="shared" si="0"/>
        <v>-1.9999999999999982</v>
      </c>
      <c r="E23">
        <f t="shared" si="1"/>
        <v>5.399096651318825E-2</v>
      </c>
    </row>
    <row r="24" spans="4:5" x14ac:dyDescent="0.35">
      <c r="D24">
        <f t="shared" si="0"/>
        <v>-1.8999999999999981</v>
      </c>
      <c r="E24">
        <f t="shared" si="1"/>
        <v>6.5615814774676831E-2</v>
      </c>
    </row>
    <row r="25" spans="4:5" x14ac:dyDescent="0.35">
      <c r="D25">
        <f t="shared" si="0"/>
        <v>-1.799999999999998</v>
      </c>
      <c r="E25">
        <f t="shared" si="1"/>
        <v>7.8950158300894427E-2</v>
      </c>
    </row>
    <row r="26" spans="4:5" x14ac:dyDescent="0.35">
      <c r="D26">
        <f t="shared" si="0"/>
        <v>-1.699999999999998</v>
      </c>
      <c r="E26">
        <f t="shared" si="1"/>
        <v>9.4049077376887252E-2</v>
      </c>
    </row>
    <row r="27" spans="4:5" x14ac:dyDescent="0.35">
      <c r="D27">
        <f t="shared" si="0"/>
        <v>-1.5999999999999979</v>
      </c>
      <c r="E27">
        <f t="shared" si="1"/>
        <v>0.11092083467945592</v>
      </c>
    </row>
    <row r="28" spans="4:5" x14ac:dyDescent="0.35">
      <c r="D28">
        <f t="shared" si="0"/>
        <v>-1.4999999999999978</v>
      </c>
      <c r="E28">
        <f t="shared" si="1"/>
        <v>0.12951759566589216</v>
      </c>
    </row>
    <row r="29" spans="4:5" x14ac:dyDescent="0.35">
      <c r="D29">
        <f t="shared" si="0"/>
        <v>-1.3999999999999977</v>
      </c>
      <c r="E29">
        <f t="shared" si="1"/>
        <v>0.14972746563574535</v>
      </c>
    </row>
    <row r="30" spans="4:5" x14ac:dyDescent="0.35">
      <c r="D30">
        <f t="shared" si="0"/>
        <v>-1.2999999999999976</v>
      </c>
      <c r="E30">
        <f t="shared" si="1"/>
        <v>0.17136859204780791</v>
      </c>
    </row>
    <row r="31" spans="4:5" x14ac:dyDescent="0.35">
      <c r="D31">
        <f t="shared" si="0"/>
        <v>-1.1999999999999975</v>
      </c>
      <c r="E31">
        <f t="shared" si="1"/>
        <v>0.19418605498321354</v>
      </c>
    </row>
    <row r="32" spans="4:5" x14ac:dyDescent="0.35">
      <c r="D32">
        <f t="shared" si="0"/>
        <v>-1.0999999999999974</v>
      </c>
      <c r="E32">
        <f t="shared" si="1"/>
        <v>0.21785217703255116</v>
      </c>
    </row>
    <row r="33" spans="4:5" x14ac:dyDescent="0.35">
      <c r="D33">
        <f t="shared" si="0"/>
        <v>-0.99999999999999745</v>
      </c>
      <c r="E33">
        <f t="shared" si="1"/>
        <v>0.24197072451914398</v>
      </c>
    </row>
    <row r="34" spans="4:5" x14ac:dyDescent="0.35">
      <c r="D34">
        <f t="shared" si="0"/>
        <v>-0.89999999999999747</v>
      </c>
      <c r="E34">
        <f t="shared" si="1"/>
        <v>0.26608524989875543</v>
      </c>
    </row>
    <row r="35" spans="4:5" x14ac:dyDescent="0.35">
      <c r="D35">
        <f t="shared" si="0"/>
        <v>-0.79999999999999749</v>
      </c>
      <c r="E35">
        <f t="shared" si="1"/>
        <v>0.28969155276148334</v>
      </c>
    </row>
    <row r="36" spans="4:5" x14ac:dyDescent="0.35">
      <c r="D36">
        <f t="shared" ref="D36:D67" si="2">D35+D$1</f>
        <v>-0.69999999999999751</v>
      </c>
      <c r="E36">
        <f t="shared" si="1"/>
        <v>0.31225393336676183</v>
      </c>
    </row>
    <row r="37" spans="4:5" x14ac:dyDescent="0.35">
      <c r="D37">
        <f t="shared" si="2"/>
        <v>-0.59999999999999754</v>
      </c>
      <c r="E37">
        <f t="shared" si="1"/>
        <v>0.33322460289180011</v>
      </c>
    </row>
    <row r="38" spans="4:5" x14ac:dyDescent="0.35">
      <c r="D38">
        <f t="shared" si="2"/>
        <v>-0.49999999999999756</v>
      </c>
      <c r="E38">
        <f t="shared" si="1"/>
        <v>0.35206532676429991</v>
      </c>
    </row>
    <row r="39" spans="4:5" x14ac:dyDescent="0.35">
      <c r="D39">
        <f t="shared" si="2"/>
        <v>-0.39999999999999758</v>
      </c>
      <c r="E39">
        <f t="shared" si="1"/>
        <v>0.36827014030332367</v>
      </c>
    </row>
    <row r="40" spans="4:5" x14ac:dyDescent="0.35">
      <c r="D40">
        <f t="shared" si="2"/>
        <v>-0.2999999999999976</v>
      </c>
      <c r="E40">
        <f t="shared" si="1"/>
        <v>0.38138781546052442</v>
      </c>
    </row>
    <row r="41" spans="4:5" x14ac:dyDescent="0.35">
      <c r="D41">
        <f t="shared" si="2"/>
        <v>-0.1999999999999976</v>
      </c>
      <c r="E41">
        <f t="shared" si="1"/>
        <v>0.3910426939754561</v>
      </c>
    </row>
    <row r="42" spans="4:5" x14ac:dyDescent="0.35">
      <c r="D42">
        <f t="shared" si="2"/>
        <v>-9.9999999999997591E-2</v>
      </c>
      <c r="E42">
        <f t="shared" si="1"/>
        <v>0.39695254747701186</v>
      </c>
    </row>
    <row r="43" spans="4:5" x14ac:dyDescent="0.35">
      <c r="D43">
        <f t="shared" si="2"/>
        <v>2.4147350785597155E-15</v>
      </c>
      <c r="E43">
        <f t="shared" si="1"/>
        <v>0.3989422804014327</v>
      </c>
    </row>
    <row r="44" spans="4:5" x14ac:dyDescent="0.35">
      <c r="D44">
        <f t="shared" si="2"/>
        <v>0.10000000000000242</v>
      </c>
      <c r="E44">
        <f t="shared" si="1"/>
        <v>0.3969525474770117</v>
      </c>
    </row>
    <row r="45" spans="4:5" x14ac:dyDescent="0.35">
      <c r="D45">
        <f t="shared" si="2"/>
        <v>0.20000000000000243</v>
      </c>
      <c r="E45">
        <f t="shared" si="1"/>
        <v>0.39104269397545571</v>
      </c>
    </row>
    <row r="46" spans="4:5" x14ac:dyDescent="0.35">
      <c r="D46">
        <f t="shared" si="2"/>
        <v>0.30000000000000243</v>
      </c>
      <c r="E46">
        <f t="shared" si="1"/>
        <v>0.3813878154605238</v>
      </c>
    </row>
    <row r="47" spans="4:5" x14ac:dyDescent="0.35">
      <c r="D47">
        <f t="shared" si="2"/>
        <v>0.40000000000000246</v>
      </c>
      <c r="E47">
        <f t="shared" si="1"/>
        <v>0.36827014030332295</v>
      </c>
    </row>
    <row r="48" spans="4:5" x14ac:dyDescent="0.35">
      <c r="D48">
        <f t="shared" si="2"/>
        <v>0.50000000000000244</v>
      </c>
      <c r="E48">
        <f t="shared" si="1"/>
        <v>0.35206532676429908</v>
      </c>
    </row>
    <row r="49" spans="4:5" x14ac:dyDescent="0.35">
      <c r="D49">
        <f t="shared" si="2"/>
        <v>0.60000000000000242</v>
      </c>
      <c r="E49">
        <f t="shared" si="1"/>
        <v>0.33322460289179917</v>
      </c>
    </row>
    <row r="50" spans="4:5" x14ac:dyDescent="0.35">
      <c r="D50">
        <f t="shared" si="2"/>
        <v>0.7000000000000024</v>
      </c>
      <c r="E50">
        <f t="shared" si="1"/>
        <v>0.31225393336676072</v>
      </c>
    </row>
    <row r="51" spans="4:5" x14ac:dyDescent="0.35">
      <c r="D51">
        <f t="shared" si="2"/>
        <v>0.80000000000000238</v>
      </c>
      <c r="E51">
        <f t="shared" si="1"/>
        <v>0.28969155276148217</v>
      </c>
    </row>
    <row r="52" spans="4:5" x14ac:dyDescent="0.35">
      <c r="D52">
        <f t="shared" si="2"/>
        <v>0.90000000000000235</v>
      </c>
      <c r="E52">
        <f t="shared" si="1"/>
        <v>0.26608524989875426</v>
      </c>
    </row>
    <row r="53" spans="4:5" x14ac:dyDescent="0.35">
      <c r="D53">
        <f t="shared" si="2"/>
        <v>1.0000000000000024</v>
      </c>
      <c r="E53">
        <f t="shared" si="1"/>
        <v>0.24197072451914278</v>
      </c>
    </row>
    <row r="54" spans="4:5" x14ac:dyDescent="0.35">
      <c r="D54">
        <f t="shared" si="2"/>
        <v>1.1000000000000025</v>
      </c>
      <c r="E54">
        <f t="shared" si="1"/>
        <v>0.21785217703254997</v>
      </c>
    </row>
    <row r="55" spans="4:5" x14ac:dyDescent="0.35">
      <c r="D55">
        <f t="shared" si="2"/>
        <v>1.2000000000000026</v>
      </c>
      <c r="E55">
        <f t="shared" si="1"/>
        <v>0.19418605498321231</v>
      </c>
    </row>
    <row r="56" spans="4:5" x14ac:dyDescent="0.35">
      <c r="D56">
        <f t="shared" si="2"/>
        <v>1.3000000000000027</v>
      </c>
      <c r="E56">
        <f t="shared" si="1"/>
        <v>0.17136859204780677</v>
      </c>
    </row>
    <row r="57" spans="4:5" x14ac:dyDescent="0.35">
      <c r="D57">
        <f t="shared" si="2"/>
        <v>1.4000000000000028</v>
      </c>
      <c r="E57">
        <f t="shared" si="1"/>
        <v>0.14972746563574427</v>
      </c>
    </row>
    <row r="58" spans="4:5" x14ac:dyDescent="0.35">
      <c r="D58">
        <f t="shared" si="2"/>
        <v>1.5000000000000029</v>
      </c>
      <c r="E58">
        <f t="shared" si="1"/>
        <v>0.12951759566589116</v>
      </c>
    </row>
    <row r="59" spans="4:5" x14ac:dyDescent="0.35">
      <c r="D59">
        <f t="shared" si="2"/>
        <v>1.600000000000003</v>
      </c>
      <c r="E59">
        <f t="shared" si="1"/>
        <v>0.11092083467945503</v>
      </c>
    </row>
    <row r="60" spans="4:5" x14ac:dyDescent="0.35">
      <c r="D60">
        <f t="shared" si="2"/>
        <v>1.7000000000000031</v>
      </c>
      <c r="E60">
        <f t="shared" si="1"/>
        <v>9.4049077376886434E-2</v>
      </c>
    </row>
    <row r="61" spans="4:5" x14ac:dyDescent="0.35">
      <c r="D61">
        <f t="shared" si="2"/>
        <v>1.8000000000000032</v>
      </c>
      <c r="E61">
        <f t="shared" si="1"/>
        <v>7.8950158300893719E-2</v>
      </c>
    </row>
    <row r="62" spans="4:5" x14ac:dyDescent="0.35">
      <c r="D62">
        <f t="shared" si="2"/>
        <v>1.9000000000000032</v>
      </c>
      <c r="E62">
        <f t="shared" si="1"/>
        <v>6.5615814774676193E-2</v>
      </c>
    </row>
    <row r="63" spans="4:5" x14ac:dyDescent="0.35">
      <c r="D63">
        <f t="shared" si="2"/>
        <v>2.0000000000000031</v>
      </c>
      <c r="E63">
        <f t="shared" si="1"/>
        <v>5.3990966513187716E-2</v>
      </c>
    </row>
    <row r="64" spans="4:5" x14ac:dyDescent="0.35">
      <c r="D64">
        <f t="shared" si="2"/>
        <v>2.1000000000000032</v>
      </c>
      <c r="E64">
        <f t="shared" si="1"/>
        <v>4.39835959804269E-2</v>
      </c>
    </row>
    <row r="65" spans="4:5" x14ac:dyDescent="0.35">
      <c r="D65">
        <f t="shared" si="2"/>
        <v>2.2000000000000033</v>
      </c>
      <c r="E65">
        <f t="shared" si="1"/>
        <v>3.5474592846231189E-2</v>
      </c>
    </row>
    <row r="66" spans="4:5" x14ac:dyDescent="0.35">
      <c r="D66">
        <f t="shared" si="2"/>
        <v>2.3000000000000034</v>
      </c>
      <c r="E66">
        <f t="shared" si="1"/>
        <v>2.8327037741600961E-2</v>
      </c>
    </row>
    <row r="67" spans="4:5" x14ac:dyDescent="0.35">
      <c r="D67">
        <f t="shared" si="2"/>
        <v>2.4000000000000035</v>
      </c>
      <c r="E67">
        <f t="shared" si="1"/>
        <v>2.2394530294842712E-2</v>
      </c>
    </row>
    <row r="68" spans="4:5" x14ac:dyDescent="0.35">
      <c r="D68">
        <f t="shared" ref="D68:D99" si="3">D67+D$1</f>
        <v>2.5000000000000036</v>
      </c>
      <c r="E68">
        <f t="shared" ref="E68:E83" si="4">_xlfn.NORM.DIST(D68,0,1,)</f>
        <v>1.7528300493568381E-2</v>
      </c>
    </row>
    <row r="69" spans="4:5" x14ac:dyDescent="0.35">
      <c r="D69">
        <f t="shared" si="3"/>
        <v>2.6000000000000036</v>
      </c>
      <c r="E69">
        <f t="shared" si="4"/>
        <v>1.3582969233685486E-2</v>
      </c>
    </row>
    <row r="70" spans="4:5" x14ac:dyDescent="0.35">
      <c r="D70">
        <f t="shared" si="3"/>
        <v>2.7000000000000037</v>
      </c>
      <c r="E70">
        <f t="shared" si="4"/>
        <v>1.0420934814422488E-2</v>
      </c>
    </row>
    <row r="71" spans="4:5" x14ac:dyDescent="0.35">
      <c r="D71">
        <f t="shared" si="3"/>
        <v>2.8000000000000038</v>
      </c>
      <c r="E71">
        <f t="shared" si="4"/>
        <v>7.9154515829798801E-3</v>
      </c>
    </row>
    <row r="72" spans="4:5" x14ac:dyDescent="0.35">
      <c r="D72">
        <f t="shared" si="3"/>
        <v>2.9000000000000039</v>
      </c>
      <c r="E72">
        <f t="shared" si="4"/>
        <v>5.9525324197757853E-3</v>
      </c>
    </row>
    <row r="73" spans="4:5" x14ac:dyDescent="0.35">
      <c r="D73">
        <f t="shared" si="3"/>
        <v>3.000000000000004</v>
      </c>
      <c r="E73">
        <f t="shared" si="4"/>
        <v>4.4318484119379529E-3</v>
      </c>
    </row>
    <row r="74" spans="4:5" x14ac:dyDescent="0.35">
      <c r="D74">
        <f t="shared" si="3"/>
        <v>3.1000000000000041</v>
      </c>
      <c r="E74">
        <f t="shared" si="4"/>
        <v>3.2668190561998783E-3</v>
      </c>
    </row>
    <row r="75" spans="4:5" x14ac:dyDescent="0.35">
      <c r="D75">
        <f t="shared" si="3"/>
        <v>3.2000000000000042</v>
      </c>
      <c r="E75">
        <f t="shared" si="4"/>
        <v>2.3840882014648105E-3</v>
      </c>
    </row>
    <row r="76" spans="4:5" x14ac:dyDescent="0.35">
      <c r="D76">
        <f t="shared" si="3"/>
        <v>3.3000000000000043</v>
      </c>
      <c r="E76">
        <f t="shared" si="4"/>
        <v>1.7225689390536552E-3</v>
      </c>
    </row>
    <row r="77" spans="4:5" x14ac:dyDescent="0.35">
      <c r="D77">
        <f t="shared" si="3"/>
        <v>3.4000000000000044</v>
      </c>
      <c r="E77">
        <f t="shared" si="4"/>
        <v>1.2322191684730013E-3</v>
      </c>
    </row>
    <row r="78" spans="4:5" x14ac:dyDescent="0.35">
      <c r="D78">
        <f t="shared" si="3"/>
        <v>3.5000000000000044</v>
      </c>
      <c r="E78">
        <f t="shared" si="4"/>
        <v>8.7268269504574606E-4</v>
      </c>
    </row>
    <row r="79" spans="4:5" x14ac:dyDescent="0.35">
      <c r="D79">
        <f t="shared" si="3"/>
        <v>3.6000000000000045</v>
      </c>
      <c r="E79">
        <f t="shared" si="4"/>
        <v>6.1190193011376214E-4</v>
      </c>
    </row>
    <row r="80" spans="4:5" x14ac:dyDescent="0.35">
      <c r="D80">
        <f t="shared" si="3"/>
        <v>3.7000000000000046</v>
      </c>
      <c r="E80">
        <f t="shared" si="4"/>
        <v>4.2478027055074428E-4</v>
      </c>
    </row>
    <row r="81" spans="4:5" x14ac:dyDescent="0.35">
      <c r="D81">
        <f t="shared" si="3"/>
        <v>3.8000000000000047</v>
      </c>
      <c r="E81">
        <f t="shared" si="4"/>
        <v>2.9194692579145507E-4</v>
      </c>
    </row>
    <row r="82" spans="4:5" x14ac:dyDescent="0.35">
      <c r="D82">
        <f t="shared" si="3"/>
        <v>3.9000000000000048</v>
      </c>
      <c r="E82">
        <f t="shared" si="4"/>
        <v>1.9865547139276881E-4</v>
      </c>
    </row>
    <row r="83" spans="4:5" x14ac:dyDescent="0.35">
      <c r="D83">
        <f t="shared" si="3"/>
        <v>4.0000000000000044</v>
      </c>
      <c r="E83">
        <f t="shared" si="4"/>
        <v>1.3383022576488298E-4</v>
      </c>
    </row>
    <row r="84" spans="4:5" x14ac:dyDescent="0.35">
      <c r="D84">
        <f t="shared" si="3"/>
        <v>4.1000000000000041</v>
      </c>
    </row>
    <row r="85" spans="4:5" x14ac:dyDescent="0.35">
      <c r="D85">
        <f t="shared" si="3"/>
        <v>4.2000000000000037</v>
      </c>
    </row>
    <row r="86" spans="4:5" x14ac:dyDescent="0.35">
      <c r="D86">
        <f t="shared" si="3"/>
        <v>4.3000000000000034</v>
      </c>
    </row>
    <row r="87" spans="4:5" x14ac:dyDescent="0.35">
      <c r="D87">
        <f t="shared" si="3"/>
        <v>4.400000000000003</v>
      </c>
    </row>
    <row r="88" spans="4:5" x14ac:dyDescent="0.35">
      <c r="D88">
        <f t="shared" si="3"/>
        <v>4.5000000000000027</v>
      </c>
    </row>
    <row r="89" spans="4:5" x14ac:dyDescent="0.35">
      <c r="D89">
        <f t="shared" si="3"/>
        <v>4.6000000000000023</v>
      </c>
    </row>
    <row r="90" spans="4:5" x14ac:dyDescent="0.35">
      <c r="D90">
        <f t="shared" si="3"/>
        <v>4.700000000000002</v>
      </c>
    </row>
    <row r="91" spans="4:5" x14ac:dyDescent="0.35">
      <c r="D91">
        <f t="shared" si="3"/>
        <v>4.8000000000000016</v>
      </c>
    </row>
    <row r="92" spans="4:5" x14ac:dyDescent="0.35">
      <c r="D92">
        <f t="shared" si="3"/>
        <v>4.9000000000000012</v>
      </c>
    </row>
    <row r="93" spans="4:5" x14ac:dyDescent="0.35">
      <c r="D93">
        <f t="shared" si="3"/>
        <v>5.0000000000000009</v>
      </c>
    </row>
    <row r="94" spans="4:5" x14ac:dyDescent="0.35">
      <c r="D94">
        <f t="shared" si="3"/>
        <v>5.1000000000000005</v>
      </c>
    </row>
    <row r="95" spans="4:5" x14ac:dyDescent="0.35">
      <c r="D95">
        <f t="shared" si="3"/>
        <v>5.2</v>
      </c>
    </row>
    <row r="96" spans="4:5" x14ac:dyDescent="0.35">
      <c r="D96">
        <f t="shared" si="3"/>
        <v>5.3</v>
      </c>
    </row>
    <row r="97" spans="4:4" x14ac:dyDescent="0.35">
      <c r="D97">
        <f t="shared" si="3"/>
        <v>5.3999999999999995</v>
      </c>
    </row>
    <row r="98" spans="4:4" x14ac:dyDescent="0.35">
      <c r="D98">
        <f t="shared" si="3"/>
        <v>5.4999999999999991</v>
      </c>
    </row>
    <row r="99" spans="4:4" x14ac:dyDescent="0.35">
      <c r="D99">
        <f t="shared" si="3"/>
        <v>5.5999999999999988</v>
      </c>
    </row>
  </sheetData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6435A-29C4-4665-8F5E-C4A88A3DF26C}">
  <dimension ref="A1:G251"/>
  <sheetViews>
    <sheetView workbookViewId="0">
      <selection activeCell="B6" sqref="B6"/>
    </sheetView>
  </sheetViews>
  <sheetFormatPr baseColWidth="10" defaultRowHeight="14.5" x14ac:dyDescent="0.35"/>
  <sheetData>
    <row r="1" spans="1:7" x14ac:dyDescent="0.35">
      <c r="A1" t="s">
        <v>48</v>
      </c>
      <c r="B1">
        <v>10</v>
      </c>
      <c r="D1">
        <v>0.1</v>
      </c>
    </row>
    <row r="2" spans="1:7" x14ac:dyDescent="0.35">
      <c r="A2" t="s">
        <v>46</v>
      </c>
      <c r="B2">
        <v>10</v>
      </c>
      <c r="E2" t="s">
        <v>50</v>
      </c>
    </row>
    <row r="3" spans="1:7" x14ac:dyDescent="0.35">
      <c r="A3" t="s">
        <v>45</v>
      </c>
      <c r="B3">
        <v>12</v>
      </c>
      <c r="D3">
        <v>0</v>
      </c>
      <c r="E3">
        <f>_xlfn.CHISQ.DIST(D3,9,)</f>
        <v>0</v>
      </c>
      <c r="F3" t="s">
        <v>32</v>
      </c>
    </row>
    <row r="4" spans="1:7" x14ac:dyDescent="0.35">
      <c r="A4" t="s">
        <v>47</v>
      </c>
      <c r="B4">
        <f>(B2-1)*B3/B1</f>
        <v>10.8</v>
      </c>
      <c r="D4">
        <f t="shared" ref="D4:D67" si="0">D3+D$1</f>
        <v>0.1</v>
      </c>
      <c r="E4">
        <f t="shared" ref="E4:E67" si="1">_xlfn.CHISQ.DIST(D4,9,)</f>
        <v>1.1428942366001302E-6</v>
      </c>
      <c r="F4">
        <f>B4</f>
        <v>10.8</v>
      </c>
      <c r="G4">
        <v>0</v>
      </c>
    </row>
    <row r="5" spans="1:7" x14ac:dyDescent="0.35">
      <c r="A5" t="s">
        <v>49</v>
      </c>
      <c r="B5">
        <f>_xlfn.CHISQ.INV(0.95,9)</f>
        <v>16.918977604620448</v>
      </c>
      <c r="D5">
        <f t="shared" si="0"/>
        <v>0.2</v>
      </c>
      <c r="E5">
        <f t="shared" si="1"/>
        <v>1.2299750542593236E-5</v>
      </c>
      <c r="F5">
        <f>F4</f>
        <v>10.8</v>
      </c>
      <c r="G5">
        <f>MAX(E3:E251)</f>
        <v>0.10411977480817196</v>
      </c>
    </row>
    <row r="6" spans="1:7" x14ac:dyDescent="0.35">
      <c r="D6">
        <f t="shared" si="0"/>
        <v>0.30000000000000004</v>
      </c>
      <c r="E6">
        <f t="shared" si="1"/>
        <v>4.8361636226123055E-5</v>
      </c>
      <c r="F6" t="s">
        <v>33</v>
      </c>
    </row>
    <row r="7" spans="1:7" x14ac:dyDescent="0.35">
      <c r="D7">
        <f t="shared" si="0"/>
        <v>0.4</v>
      </c>
      <c r="E7">
        <f t="shared" si="1"/>
        <v>1.2591336776345078E-4</v>
      </c>
      <c r="F7">
        <f>B5</f>
        <v>16.918977604620448</v>
      </c>
      <c r="G7">
        <v>0</v>
      </c>
    </row>
    <row r="8" spans="1:7" x14ac:dyDescent="0.35">
      <c r="D8">
        <f t="shared" si="0"/>
        <v>0.5</v>
      </c>
      <c r="E8">
        <f t="shared" si="1"/>
        <v>2.6154243420697758E-4</v>
      </c>
      <c r="F8">
        <f>F7</f>
        <v>16.918977604620448</v>
      </c>
      <c r="G8">
        <f>MAX(E6:E254)</f>
        <v>0.10411977480817196</v>
      </c>
    </row>
    <row r="9" spans="1:7" x14ac:dyDescent="0.35">
      <c r="D9">
        <f t="shared" si="0"/>
        <v>0.6</v>
      </c>
      <c r="E9">
        <f t="shared" si="1"/>
        <v>4.7093590003979439E-4</v>
      </c>
    </row>
    <row r="10" spans="1:7" x14ac:dyDescent="0.35">
      <c r="D10">
        <f t="shared" si="0"/>
        <v>0.7</v>
      </c>
      <c r="E10">
        <f t="shared" si="1"/>
        <v>7.6835308286854714E-4</v>
      </c>
    </row>
    <row r="11" spans="1:7" x14ac:dyDescent="0.35">
      <c r="D11">
        <f t="shared" si="0"/>
        <v>0.79999999999999993</v>
      </c>
      <c r="E11">
        <f t="shared" si="1"/>
        <v>1.1663205519094921E-3</v>
      </c>
    </row>
    <row r="12" spans="1:7" x14ac:dyDescent="0.35">
      <c r="D12">
        <f t="shared" si="0"/>
        <v>0.89999999999999991</v>
      </c>
      <c r="E12">
        <f t="shared" si="1"/>
        <v>1.6754714541168713E-3</v>
      </c>
    </row>
    <row r="13" spans="1:7" x14ac:dyDescent="0.35">
      <c r="D13">
        <f t="shared" si="0"/>
        <v>0.99999999999999989</v>
      </c>
      <c r="E13">
        <f t="shared" si="1"/>
        <v>2.3044830906585076E-3</v>
      </c>
    </row>
    <row r="14" spans="1:7" x14ac:dyDescent="0.35">
      <c r="D14">
        <f t="shared" si="0"/>
        <v>1.0999999999999999</v>
      </c>
      <c r="E14">
        <f t="shared" si="1"/>
        <v>3.0600829545750132E-3</v>
      </c>
    </row>
    <row r="15" spans="1:7" x14ac:dyDescent="0.35">
      <c r="D15">
        <f t="shared" si="0"/>
        <v>1.2</v>
      </c>
      <c r="E15">
        <f t="shared" si="1"/>
        <v>3.9471028116822276E-3</v>
      </c>
    </row>
    <row r="16" spans="1:7" x14ac:dyDescent="0.35">
      <c r="D16">
        <f t="shared" si="0"/>
        <v>1.3</v>
      </c>
      <c r="E16">
        <f t="shared" si="1"/>
        <v>4.9685662681429625E-3</v>
      </c>
    </row>
    <row r="17" spans="4:5" x14ac:dyDescent="0.35">
      <c r="D17">
        <f t="shared" si="0"/>
        <v>1.4000000000000001</v>
      </c>
      <c r="E17">
        <f t="shared" si="1"/>
        <v>6.1257991647321215E-3</v>
      </c>
    </row>
    <row r="18" spans="4:5" x14ac:dyDescent="0.35">
      <c r="D18">
        <f t="shared" si="0"/>
        <v>1.5000000000000002</v>
      </c>
      <c r="E18">
        <f t="shared" si="1"/>
        <v>7.4185548495487369E-3</v>
      </c>
    </row>
    <row r="19" spans="4:5" x14ac:dyDescent="0.35">
      <c r="D19">
        <f t="shared" si="0"/>
        <v>1.6000000000000003</v>
      </c>
      <c r="E19">
        <f t="shared" si="1"/>
        <v>8.8451483351511366E-3</v>
      </c>
    </row>
    <row r="20" spans="4:5" x14ac:dyDescent="0.35">
      <c r="D20">
        <f t="shared" si="0"/>
        <v>1.7000000000000004</v>
      </c>
      <c r="E20">
        <f t="shared" si="1"/>
        <v>1.0402594792823867E-2</v>
      </c>
    </row>
    <row r="21" spans="4:5" x14ac:dyDescent="0.35">
      <c r="D21">
        <f t="shared" si="0"/>
        <v>1.8000000000000005</v>
      </c>
      <c r="E21">
        <f t="shared" si="1"/>
        <v>1.2086748930235392E-2</v>
      </c>
    </row>
    <row r="22" spans="4:5" x14ac:dyDescent="0.35">
      <c r="D22">
        <f t="shared" si="0"/>
        <v>1.9000000000000006</v>
      </c>
      <c r="E22">
        <f t="shared" si="1"/>
        <v>1.3892442638699773E-2</v>
      </c>
    </row>
    <row r="23" spans="4:5" x14ac:dyDescent="0.35">
      <c r="D23">
        <f t="shared" si="0"/>
        <v>2.0000000000000004</v>
      </c>
      <c r="E23">
        <f t="shared" si="1"/>
        <v>1.5813618949355995E-2</v>
      </c>
    </row>
    <row r="24" spans="4:5" x14ac:dyDescent="0.35">
      <c r="D24">
        <f t="shared" si="0"/>
        <v>2.1000000000000005</v>
      </c>
      <c r="E24">
        <f t="shared" si="1"/>
        <v>1.7843460850021208E-2</v>
      </c>
    </row>
    <row r="25" spans="4:5" x14ac:dyDescent="0.35">
      <c r="D25">
        <f t="shared" si="0"/>
        <v>2.2000000000000006</v>
      </c>
      <c r="E25">
        <f t="shared" si="1"/>
        <v>1.9974513919134265E-2</v>
      </c>
    </row>
    <row r="26" spans="4:5" x14ac:dyDescent="0.35">
      <c r="D26">
        <f t="shared" si="0"/>
        <v>2.3000000000000007</v>
      </c>
      <c r="E26">
        <f t="shared" si="1"/>
        <v>2.219880205404615E-2</v>
      </c>
    </row>
    <row r="27" spans="4:5" x14ac:dyDescent="0.35">
      <c r="D27">
        <f t="shared" si="0"/>
        <v>2.4000000000000008</v>
      </c>
      <c r="E27">
        <f t="shared" si="1"/>
        <v>2.450793582576798E-2</v>
      </c>
    </row>
    <row r="28" spans="4:5" x14ac:dyDescent="0.35">
      <c r="D28">
        <f t="shared" si="0"/>
        <v>2.5000000000000009</v>
      </c>
      <c r="E28">
        <f t="shared" si="1"/>
        <v>2.6893213194669849E-2</v>
      </c>
    </row>
    <row r="29" spans="4:5" x14ac:dyDescent="0.35">
      <c r="D29">
        <f t="shared" si="0"/>
        <v>2.600000000000001</v>
      </c>
      <c r="E29">
        <f t="shared" si="1"/>
        <v>2.9345712481939623E-2</v>
      </c>
    </row>
    <row r="30" spans="4:5" x14ac:dyDescent="0.35">
      <c r="D30">
        <f t="shared" si="0"/>
        <v>2.7000000000000011</v>
      </c>
      <c r="E30">
        <f t="shared" si="1"/>
        <v>3.1856377617976973E-2</v>
      </c>
    </row>
    <row r="31" spans="4:5" x14ac:dyDescent="0.35">
      <c r="D31">
        <f t="shared" si="0"/>
        <v>2.8000000000000012</v>
      </c>
      <c r="E31">
        <f t="shared" si="1"/>
        <v>3.4416095787729542E-2</v>
      </c>
    </row>
    <row r="32" spans="4:5" x14ac:dyDescent="0.35">
      <c r="D32">
        <f t="shared" si="0"/>
        <v>2.9000000000000012</v>
      </c>
      <c r="E32">
        <f t="shared" si="1"/>
        <v>3.7015767669388411E-2</v>
      </c>
    </row>
    <row r="33" spans="4:5" x14ac:dyDescent="0.35">
      <c r="D33">
        <f t="shared" si="0"/>
        <v>3.0000000000000013</v>
      </c>
      <c r="E33">
        <f t="shared" si="1"/>
        <v>3.9646370520969254E-2</v>
      </c>
    </row>
    <row r="34" spans="4:5" x14ac:dyDescent="0.35">
      <c r="D34">
        <f t="shared" si="0"/>
        <v>3.1000000000000014</v>
      </c>
      <c r="E34">
        <f t="shared" si="1"/>
        <v>4.2299014412453817E-2</v>
      </c>
    </row>
    <row r="35" spans="4:5" x14ac:dyDescent="0.35">
      <c r="D35">
        <f t="shared" si="0"/>
        <v>3.2000000000000015</v>
      </c>
      <c r="E35">
        <f t="shared" si="1"/>
        <v>4.4964991932081234E-2</v>
      </c>
    </row>
    <row r="36" spans="4:5" x14ac:dyDescent="0.35">
      <c r="D36">
        <f t="shared" si="0"/>
        <v>3.3000000000000016</v>
      </c>
      <c r="E36">
        <f t="shared" si="1"/>
        <v>4.7635821716301999E-2</v>
      </c>
    </row>
    <row r="37" spans="4:5" x14ac:dyDescent="0.35">
      <c r="D37">
        <f t="shared" si="0"/>
        <v>3.4000000000000017</v>
      </c>
      <c r="E37">
        <f t="shared" si="1"/>
        <v>5.030328616568025E-2</v>
      </c>
    </row>
    <row r="38" spans="4:5" x14ac:dyDescent="0.35">
      <c r="D38">
        <f t="shared" si="0"/>
        <v>3.5000000000000018</v>
      </c>
      <c r="E38">
        <f t="shared" si="1"/>
        <v>5.2959463715190058E-2</v>
      </c>
    </row>
    <row r="39" spans="4:5" x14ac:dyDescent="0.35">
      <c r="D39">
        <f t="shared" si="0"/>
        <v>3.6000000000000019</v>
      </c>
      <c r="E39">
        <f t="shared" si="1"/>
        <v>5.5596756028161186E-2</v>
      </c>
    </row>
    <row r="40" spans="4:5" x14ac:dyDescent="0.35">
      <c r="D40">
        <f t="shared" si="0"/>
        <v>3.700000000000002</v>
      </c>
      <c r="E40">
        <f t="shared" si="1"/>
        <v>5.8207910479648912E-2</v>
      </c>
    </row>
    <row r="41" spans="4:5" x14ac:dyDescent="0.35">
      <c r="D41">
        <f t="shared" si="0"/>
        <v>3.800000000000002</v>
      </c>
      <c r="E41">
        <f t="shared" si="1"/>
        <v>6.0786038288112708E-2</v>
      </c>
    </row>
    <row r="42" spans="4:5" x14ac:dyDescent="0.35">
      <c r="D42">
        <f t="shared" si="0"/>
        <v>3.9000000000000021</v>
      </c>
      <c r="E42">
        <f t="shared" si="1"/>
        <v>6.3324628644722311E-2</v>
      </c>
    </row>
    <row r="43" spans="4:5" x14ac:dyDescent="0.35">
      <c r="D43">
        <f t="shared" si="0"/>
        <v>4.0000000000000018</v>
      </c>
      <c r="E43">
        <f t="shared" si="1"/>
        <v>6.5817559177981669E-2</v>
      </c>
    </row>
    <row r="44" spans="4:5" x14ac:dyDescent="0.35">
      <c r="D44">
        <f t="shared" si="0"/>
        <v>4.1000000000000014</v>
      </c>
      <c r="E44">
        <f t="shared" si="1"/>
        <v>6.825910307818206E-2</v>
      </c>
    </row>
    <row r="45" spans="4:5" x14ac:dyDescent="0.35">
      <c r="D45">
        <f t="shared" si="0"/>
        <v>4.2000000000000011</v>
      </c>
      <c r="E45">
        <f t="shared" si="1"/>
        <v>7.0643933191891009E-2</v>
      </c>
    </row>
    <row r="46" spans="4:5" x14ac:dyDescent="0.35">
      <c r="D46">
        <f t="shared" si="0"/>
        <v>4.3000000000000007</v>
      </c>
      <c r="E46">
        <f t="shared" si="1"/>
        <v>7.2967123381606325E-2</v>
      </c>
    </row>
    <row r="47" spans="4:5" x14ac:dyDescent="0.35">
      <c r="D47">
        <f t="shared" si="0"/>
        <v>4.4000000000000004</v>
      </c>
      <c r="E47">
        <f t="shared" si="1"/>
        <v>7.5224147430151531E-2</v>
      </c>
    </row>
    <row r="48" spans="4:5" x14ac:dyDescent="0.35">
      <c r="D48">
        <f t="shared" si="0"/>
        <v>4.5</v>
      </c>
      <c r="E48">
        <f t="shared" si="1"/>
        <v>7.7410875753594482E-2</v>
      </c>
    </row>
    <row r="49" spans="4:5" x14ac:dyDescent="0.35">
      <c r="D49">
        <f t="shared" si="0"/>
        <v>4.5999999999999996</v>
      </c>
      <c r="E49">
        <f t="shared" si="1"/>
        <v>7.9523570170643237E-2</v>
      </c>
    </row>
    <row r="50" spans="4:5" x14ac:dyDescent="0.35">
      <c r="D50">
        <f t="shared" si="0"/>
        <v>4.6999999999999993</v>
      </c>
      <c r="E50">
        <f t="shared" si="1"/>
        <v>8.1558876960765192E-2</v>
      </c>
    </row>
    <row r="51" spans="4:5" x14ac:dyDescent="0.35">
      <c r="D51">
        <f t="shared" si="0"/>
        <v>4.7999999999999989</v>
      </c>
      <c r="E51">
        <f t="shared" si="1"/>
        <v>8.3513818427823419E-2</v>
      </c>
    </row>
    <row r="52" spans="4:5" x14ac:dyDescent="0.35">
      <c r="D52">
        <f t="shared" si="0"/>
        <v>4.8999999999999986</v>
      </c>
      <c r="E52">
        <f t="shared" si="1"/>
        <v>8.5385783170929958E-2</v>
      </c>
    </row>
    <row r="53" spans="4:5" x14ac:dyDescent="0.35">
      <c r="D53">
        <f t="shared" si="0"/>
        <v>4.9999999999999982</v>
      </c>
      <c r="E53">
        <f t="shared" si="1"/>
        <v>8.7172515249562377E-2</v>
      </c>
    </row>
    <row r="54" spans="4:5" x14ac:dyDescent="0.35">
      <c r="D54">
        <f t="shared" si="0"/>
        <v>5.0999999999999979</v>
      </c>
      <c r="E54">
        <f t="shared" si="1"/>
        <v>8.8872102415840717E-2</v>
      </c>
    </row>
    <row r="55" spans="4:5" x14ac:dyDescent="0.35">
      <c r="D55">
        <f t="shared" si="0"/>
        <v>5.1999999999999975</v>
      </c>
      <c r="E55">
        <f t="shared" si="1"/>
        <v>9.0482963573261882E-2</v>
      </c>
    </row>
    <row r="56" spans="4:5" x14ac:dyDescent="0.35">
      <c r="D56">
        <f t="shared" si="0"/>
        <v>5.2999999999999972</v>
      </c>
      <c r="E56">
        <f t="shared" si="1"/>
        <v>9.2003835608177015E-2</v>
      </c>
    </row>
    <row r="57" spans="4:5" x14ac:dyDescent="0.35">
      <c r="D57">
        <f t="shared" si="0"/>
        <v>5.3999999999999968</v>
      </c>
      <c r="E57">
        <f t="shared" si="1"/>
        <v>9.3433759727891003E-2</v>
      </c>
    </row>
    <row r="58" spans="4:5" x14ac:dyDescent="0.35">
      <c r="D58">
        <f t="shared" si="0"/>
        <v>5.4999999999999964</v>
      </c>
      <c r="E58">
        <f t="shared" si="1"/>
        <v>9.4772067427477652E-2</v>
      </c>
    </row>
    <row r="59" spans="4:5" x14ac:dyDescent="0.35">
      <c r="D59">
        <f t="shared" si="0"/>
        <v>5.5999999999999961</v>
      </c>
      <c r="E59">
        <f t="shared" si="1"/>
        <v>9.6018366196248983E-2</v>
      </c>
    </row>
    <row r="60" spans="4:5" x14ac:dyDescent="0.35">
      <c r="D60">
        <f t="shared" si="0"/>
        <v>5.6999999999999957</v>
      </c>
      <c r="E60">
        <f t="shared" si="1"/>
        <v>9.7172525064283199E-2</v>
      </c>
    </row>
    <row r="61" spans="4:5" x14ac:dyDescent="0.35">
      <c r="D61">
        <f t="shared" si="0"/>
        <v>5.7999999999999954</v>
      </c>
      <c r="E61">
        <f t="shared" si="1"/>
        <v>9.8234660079503058E-2</v>
      </c>
    </row>
    <row r="62" spans="4:5" x14ac:dyDescent="0.35">
      <c r="D62">
        <f t="shared" si="0"/>
        <v>5.899999999999995</v>
      </c>
      <c r="E62">
        <f t="shared" si="1"/>
        <v>9.9205119796495184E-2</v>
      </c>
    </row>
    <row r="63" spans="4:5" x14ac:dyDescent="0.35">
      <c r="D63">
        <f t="shared" si="0"/>
        <v>5.9999999999999947</v>
      </c>
      <c r="E63">
        <f t="shared" si="1"/>
        <v>0.10008447084954811</v>
      </c>
    </row>
    <row r="64" spans="4:5" x14ac:dyDescent="0.35">
      <c r="D64">
        <f t="shared" si="0"/>
        <v>6.0999999999999943</v>
      </c>
      <c r="E64">
        <f t="shared" si="1"/>
        <v>0.10087348367425993</v>
      </c>
    </row>
    <row r="65" spans="4:5" x14ac:dyDescent="0.35">
      <c r="D65">
        <f t="shared" si="0"/>
        <v>6.199999999999994</v>
      </c>
      <c r="E65">
        <f t="shared" si="1"/>
        <v>0.10157311843448982</v>
      </c>
    </row>
    <row r="66" spans="4:5" x14ac:dyDescent="0.35">
      <c r="D66">
        <f t="shared" si="0"/>
        <v>6.2999999999999936</v>
      </c>
      <c r="E66">
        <f t="shared" si="1"/>
        <v>0.1021845112043968</v>
      </c>
    </row>
    <row r="67" spans="4:5" x14ac:dyDescent="0.35">
      <c r="D67">
        <f t="shared" si="0"/>
        <v>6.3999999999999932</v>
      </c>
      <c r="E67">
        <f t="shared" si="1"/>
        <v>0.10270896044878913</v>
      </c>
    </row>
    <row r="68" spans="4:5" x14ac:dyDescent="0.35">
      <c r="D68">
        <f t="shared" ref="D68:D131" si="2">D67+D$1</f>
        <v>6.4999999999999929</v>
      </c>
      <c r="E68">
        <f t="shared" ref="E68:E131" si="3">_xlfn.CHISQ.DIST(D68,9,)</f>
        <v>0.10314791383898456</v>
      </c>
    </row>
    <row r="69" spans="4:5" x14ac:dyDescent="0.35">
      <c r="D69">
        <f t="shared" si="2"/>
        <v>6.5999999999999925</v>
      </c>
      <c r="E69">
        <f t="shared" si="3"/>
        <v>0.10350295543582744</v>
      </c>
    </row>
    <row r="70" spans="4:5" x14ac:dyDescent="0.35">
      <c r="D70">
        <f t="shared" si="2"/>
        <v>6.6999999999999922</v>
      </c>
      <c r="E70">
        <f t="shared" si="3"/>
        <v>0.10377579326640234</v>
      </c>
    </row>
    <row r="71" spans="4:5" x14ac:dyDescent="0.35">
      <c r="D71">
        <f t="shared" si="2"/>
        <v>6.7999999999999918</v>
      </c>
      <c r="E71">
        <f t="shared" si="3"/>
        <v>0.1039682473163018</v>
      </c>
    </row>
    <row r="72" spans="4:5" x14ac:dyDescent="0.35">
      <c r="D72">
        <f t="shared" si="2"/>
        <v>6.8999999999999915</v>
      </c>
      <c r="E72">
        <f t="shared" si="3"/>
        <v>0.104082237955024</v>
      </c>
    </row>
    <row r="73" spans="4:5" x14ac:dyDescent="0.35">
      <c r="D73">
        <f t="shared" si="2"/>
        <v>6.9999999999999911</v>
      </c>
      <c r="E73">
        <f t="shared" si="3"/>
        <v>0.10411977480817196</v>
      </c>
    </row>
    <row r="74" spans="4:5" x14ac:dyDescent="0.35">
      <c r="D74">
        <f t="shared" si="2"/>
        <v>7.0999999999999908</v>
      </c>
      <c r="E74">
        <f t="shared" si="3"/>
        <v>0.10408294608657968</v>
      </c>
    </row>
    <row r="75" spans="4:5" x14ac:dyDescent="0.35">
      <c r="D75">
        <f t="shared" si="2"/>
        <v>7.1999999999999904</v>
      </c>
      <c r="E75">
        <f t="shared" si="3"/>
        <v>0.10397390837927566</v>
      </c>
    </row>
    <row r="76" spans="4:5" x14ac:dyDescent="0.35">
      <c r="D76">
        <f t="shared" si="2"/>
        <v>7.2999999999999901</v>
      </c>
      <c r="E76">
        <f t="shared" si="3"/>
        <v>0.10379487691429397</v>
      </c>
    </row>
    <row r="77" spans="4:5" x14ac:dyDescent="0.35">
      <c r="D77">
        <f t="shared" si="2"/>
        <v>7.3999999999999897</v>
      </c>
      <c r="E77">
        <f t="shared" si="3"/>
        <v>0.10354811628873596</v>
      </c>
    </row>
    <row r="78" spans="4:5" x14ac:dyDescent="0.35">
      <c r="D78">
        <f t="shared" si="2"/>
        <v>7.4999999999999893</v>
      </c>
      <c r="E78">
        <f t="shared" si="3"/>
        <v>0.10323593166714963</v>
      </c>
    </row>
    <row r="79" spans="4:5" x14ac:dyDescent="0.35">
      <c r="D79">
        <f t="shared" si="2"/>
        <v>7.599999999999989</v>
      </c>
      <c r="E79">
        <f t="shared" si="3"/>
        <v>0.10286066044521433</v>
      </c>
    </row>
    <row r="80" spans="4:5" x14ac:dyDescent="0.35">
      <c r="D80">
        <f t="shared" si="2"/>
        <v>7.6999999999999886</v>
      </c>
      <c r="E80">
        <f t="shared" si="3"/>
        <v>0.10242466437387358</v>
      </c>
    </row>
    <row r="81" spans="4:5" x14ac:dyDescent="0.35">
      <c r="D81">
        <f t="shared" si="2"/>
        <v>7.7999999999999883</v>
      </c>
      <c r="E81">
        <f t="shared" si="3"/>
        <v>0.10193032213743404</v>
      </c>
    </row>
    <row r="82" spans="4:5" x14ac:dyDescent="0.35">
      <c r="D82">
        <f t="shared" si="2"/>
        <v>7.8999999999999879</v>
      </c>
      <c r="E82">
        <f t="shared" si="3"/>
        <v>0.10138002237772684</v>
      </c>
    </row>
    <row r="83" spans="4:5" x14ac:dyDescent="0.35">
      <c r="D83">
        <f t="shared" si="2"/>
        <v>7.9999999999999876</v>
      </c>
      <c r="E83">
        <f t="shared" si="3"/>
        <v>0.1007761571551918</v>
      </c>
    </row>
    <row r="84" spans="4:5" x14ac:dyDescent="0.35">
      <c r="D84">
        <f t="shared" si="2"/>
        <v>8.0999999999999872</v>
      </c>
      <c r="E84">
        <f t="shared" si="3"/>
        <v>0.10012111583668405</v>
      </c>
    </row>
    <row r="85" spans="4:5" x14ac:dyDescent="0.35">
      <c r="D85">
        <f t="shared" si="2"/>
        <v>8.1999999999999869</v>
      </c>
      <c r="E85">
        <f t="shared" si="3"/>
        <v>9.9417279398897593E-2</v>
      </c>
    </row>
    <row r="86" spans="4:5" x14ac:dyDescent="0.35">
      <c r="D86">
        <f t="shared" si="2"/>
        <v>8.2999999999999865</v>
      </c>
      <c r="E86">
        <f t="shared" si="3"/>
        <v>9.8667015135543865E-2</v>
      </c>
    </row>
    <row r="87" spans="4:5" x14ac:dyDescent="0.35">
      <c r="D87">
        <f t="shared" si="2"/>
        <v>8.3999999999999861</v>
      </c>
      <c r="E87">
        <f t="shared" si="3"/>
        <v>9.7872671755798279E-2</v>
      </c>
    </row>
    <row r="88" spans="4:5" x14ac:dyDescent="0.35">
      <c r="D88">
        <f t="shared" si="2"/>
        <v>8.4999999999999858</v>
      </c>
      <c r="E88">
        <f t="shared" si="3"/>
        <v>9.7036574861023642E-2</v>
      </c>
    </row>
    <row r="89" spans="4:5" x14ac:dyDescent="0.35">
      <c r="D89">
        <f t="shared" si="2"/>
        <v>8.5999999999999854</v>
      </c>
      <c r="E89">
        <f t="shared" si="3"/>
        <v>9.6161022786389438E-2</v>
      </c>
    </row>
    <row r="90" spans="4:5" x14ac:dyDescent="0.35">
      <c r="D90">
        <f t="shared" si="2"/>
        <v>8.6999999999999851</v>
      </c>
      <c r="E90">
        <f t="shared" si="3"/>
        <v>9.5248282793712141E-2</v>
      </c>
    </row>
    <row r="91" spans="4:5" x14ac:dyDescent="0.35">
      <c r="D91">
        <f t="shared" si="2"/>
        <v>8.7999999999999847</v>
      </c>
      <c r="E91">
        <f t="shared" si="3"/>
        <v>9.4300587601642033E-2</v>
      </c>
    </row>
    <row r="92" spans="4:5" x14ac:dyDescent="0.35">
      <c r="D92">
        <f t="shared" si="2"/>
        <v>8.8999999999999844</v>
      </c>
      <c r="E92">
        <f t="shared" si="3"/>
        <v>9.3320132239203712E-2</v>
      </c>
    </row>
    <row r="93" spans="4:5" x14ac:dyDescent="0.35">
      <c r="D93">
        <f t="shared" si="2"/>
        <v>8.999999999999984</v>
      </c>
      <c r="E93">
        <f t="shared" si="3"/>
        <v>9.2309071208651797E-2</v>
      </c>
    </row>
    <row r="94" spans="4:5" x14ac:dyDescent="0.35">
      <c r="D94">
        <f t="shared" si="2"/>
        <v>9.0999999999999837</v>
      </c>
      <c r="E94">
        <f t="shared" si="3"/>
        <v>9.1269515943625742E-2</v>
      </c>
    </row>
    <row r="95" spans="4:5" x14ac:dyDescent="0.35">
      <c r="D95">
        <f t="shared" si="2"/>
        <v>9.1999999999999833</v>
      </c>
      <c r="E95">
        <f t="shared" si="3"/>
        <v>9.0203532548666615E-2</v>
      </c>
    </row>
    <row r="96" spans="4:5" x14ac:dyDescent="0.35">
      <c r="D96">
        <f t="shared" si="2"/>
        <v>9.2999999999999829</v>
      </c>
      <c r="E96">
        <f t="shared" si="3"/>
        <v>8.9113139806292291E-2</v>
      </c>
    </row>
    <row r="97" spans="4:5" x14ac:dyDescent="0.35">
      <c r="D97">
        <f t="shared" si="2"/>
        <v>9.3999999999999826</v>
      </c>
      <c r="E97">
        <f t="shared" si="3"/>
        <v>8.8000307438004993E-2</v>
      </c>
    </row>
    <row r="98" spans="4:5" x14ac:dyDescent="0.35">
      <c r="D98">
        <f t="shared" si="2"/>
        <v>9.4999999999999822</v>
      </c>
      <c r="E98">
        <f t="shared" si="3"/>
        <v>8.6866954605824803E-2</v>
      </c>
    </row>
    <row r="99" spans="4:5" x14ac:dyDescent="0.35">
      <c r="D99">
        <f t="shared" si="2"/>
        <v>9.5999999999999819</v>
      </c>
      <c r="E99">
        <f t="shared" si="3"/>
        <v>8.5714948641195915E-2</v>
      </c>
    </row>
    <row r="100" spans="4:5" x14ac:dyDescent="0.35">
      <c r="D100">
        <f t="shared" si="2"/>
        <v>9.6999999999999815</v>
      </c>
      <c r="E100">
        <f t="shared" si="3"/>
        <v>8.4546103988397445E-2</v>
      </c>
    </row>
    <row r="101" spans="4:5" x14ac:dyDescent="0.35">
      <c r="D101">
        <f t="shared" si="2"/>
        <v>9.7999999999999812</v>
      </c>
      <c r="E101">
        <f t="shared" si="3"/>
        <v>8.3362181349900352E-2</v>
      </c>
    </row>
    <row r="102" spans="4:5" x14ac:dyDescent="0.35">
      <c r="D102">
        <f t="shared" si="2"/>
        <v>9.8999999999999808</v>
      </c>
      <c r="E102">
        <f t="shared" si="3"/>
        <v>8.216488702144395E-2</v>
      </c>
    </row>
    <row r="103" spans="4:5" x14ac:dyDescent="0.35">
      <c r="D103">
        <f t="shared" si="2"/>
        <v>9.9999999999999805</v>
      </c>
      <c r="E103">
        <f t="shared" si="3"/>
        <v>8.0955872404955873E-2</v>
      </c>
    </row>
    <row r="104" spans="4:5" x14ac:dyDescent="0.35">
      <c r="D104">
        <f t="shared" si="2"/>
        <v>10.09999999999998</v>
      </c>
      <c r="E104">
        <f t="shared" si="3"/>
        <v>7.9736733687803554E-2</v>
      </c>
    </row>
    <row r="105" spans="4:5" x14ac:dyDescent="0.35">
      <c r="D105">
        <f t="shared" si="2"/>
        <v>10.19999999999998</v>
      </c>
      <c r="E105">
        <f t="shared" si="3"/>
        <v>7.850901167724221E-2</v>
      </c>
    </row>
    <row r="106" spans="4:5" x14ac:dyDescent="0.35">
      <c r="D106">
        <f t="shared" si="2"/>
        <v>10.299999999999979</v>
      </c>
      <c r="E106">
        <f t="shared" si="3"/>
        <v>7.7274191779308735E-2</v>
      </c>
    </row>
    <row r="107" spans="4:5" x14ac:dyDescent="0.35">
      <c r="D107">
        <f t="shared" si="2"/>
        <v>10.399999999999979</v>
      </c>
      <c r="E107">
        <f t="shared" si="3"/>
        <v>7.6033704111802894E-2</v>
      </c>
    </row>
    <row r="108" spans="4:5" x14ac:dyDescent="0.35">
      <c r="D108">
        <f t="shared" si="2"/>
        <v>10.499999999999979</v>
      </c>
      <c r="E108">
        <f t="shared" si="3"/>
        <v>7.4788923741391899E-2</v>
      </c>
    </row>
    <row r="109" spans="4:5" x14ac:dyDescent="0.35">
      <c r="D109">
        <f t="shared" si="2"/>
        <v>10.599999999999978</v>
      </c>
      <c r="E109">
        <f t="shared" si="3"/>
        <v>7.3541171035272149E-2</v>
      </c>
    </row>
    <row r="110" spans="4:5" x14ac:dyDescent="0.35">
      <c r="D110">
        <f t="shared" si="2"/>
        <v>10.699999999999978</v>
      </c>
      <c r="E110">
        <f t="shared" si="3"/>
        <v>7.229171211821879E-2</v>
      </c>
    </row>
    <row r="111" spans="4:5" x14ac:dyDescent="0.35">
      <c r="D111">
        <f t="shared" si="2"/>
        <v>10.799999999999978</v>
      </c>
      <c r="E111">
        <f t="shared" si="3"/>
        <v>7.1041759426249282E-2</v>
      </c>
    </row>
    <row r="112" spans="4:5" x14ac:dyDescent="0.35">
      <c r="D112">
        <f t="shared" si="2"/>
        <v>10.899999999999977</v>
      </c>
      <c r="E112">
        <f t="shared" si="3"/>
        <v>6.9792472348520165E-2</v>
      </c>
    </row>
    <row r="113" spans="4:5" x14ac:dyDescent="0.35">
      <c r="D113">
        <f t="shared" si="2"/>
        <v>10.999999999999977</v>
      </c>
      <c r="E113">
        <f t="shared" si="3"/>
        <v>6.8544957949463511E-2</v>
      </c>
    </row>
    <row r="114" spans="4:5" x14ac:dyDescent="0.35">
      <c r="D114">
        <f t="shared" si="2"/>
        <v>11.099999999999977</v>
      </c>
      <c r="E114">
        <f t="shared" si="3"/>
        <v>6.7300271763552952E-2</v>
      </c>
    </row>
    <row r="115" spans="4:5" x14ac:dyDescent="0.35">
      <c r="D115">
        <f t="shared" si="2"/>
        <v>11.199999999999976</v>
      </c>
      <c r="E115">
        <f t="shared" si="3"/>
        <v>6.6059418655464858E-2</v>
      </c>
    </row>
    <row r="116" spans="4:5" x14ac:dyDescent="0.35">
      <c r="D116">
        <f t="shared" si="2"/>
        <v>11.299999999999976</v>
      </c>
      <c r="E116">
        <f t="shared" si="3"/>
        <v>6.4823353738768741E-2</v>
      </c>
    </row>
    <row r="117" spans="4:5" x14ac:dyDescent="0.35">
      <c r="D117">
        <f t="shared" si="2"/>
        <v>11.399999999999975</v>
      </c>
      <c r="E117">
        <f t="shared" si="3"/>
        <v>6.3592983346641888E-2</v>
      </c>
    </row>
    <row r="118" spans="4:5" x14ac:dyDescent="0.35">
      <c r="D118">
        <f t="shared" si="2"/>
        <v>11.499999999999975</v>
      </c>
      <c r="E118">
        <f t="shared" si="3"/>
        <v>6.2369166048454938E-2</v>
      </c>
    </row>
    <row r="119" spans="4:5" x14ac:dyDescent="0.35">
      <c r="D119">
        <f t="shared" si="2"/>
        <v>11.599999999999975</v>
      </c>
      <c r="E119">
        <f t="shared" si="3"/>
        <v>6.1152713706417165E-2</v>
      </c>
    </row>
    <row r="120" spans="4:5" x14ac:dyDescent="0.35">
      <c r="D120">
        <f t="shared" si="2"/>
        <v>11.699999999999974</v>
      </c>
      <c r="E120">
        <f t="shared" si="3"/>
        <v>5.9944392566804047E-2</v>
      </c>
    </row>
    <row r="121" spans="4:5" x14ac:dyDescent="0.35">
      <c r="D121">
        <f t="shared" si="2"/>
        <v>11.799999999999974</v>
      </c>
      <c r="E121">
        <f t="shared" si="3"/>
        <v>5.8744924380610693E-2</v>
      </c>
    </row>
    <row r="122" spans="4:5" x14ac:dyDescent="0.35">
      <c r="D122">
        <f t="shared" si="2"/>
        <v>11.899999999999974</v>
      </c>
      <c r="E122">
        <f t="shared" si="3"/>
        <v>5.7554987548789426E-2</v>
      </c>
    </row>
    <row r="123" spans="4:5" x14ac:dyDescent="0.35">
      <c r="D123">
        <f t="shared" si="2"/>
        <v>11.999999999999973</v>
      </c>
      <c r="E123">
        <f t="shared" si="3"/>
        <v>5.6375218287529144E-2</v>
      </c>
    </row>
    <row r="124" spans="4:5" x14ac:dyDescent="0.35">
      <c r="D124">
        <f t="shared" si="2"/>
        <v>12.099999999999973</v>
      </c>
      <c r="E124">
        <f t="shared" si="3"/>
        <v>5.5206211809327312E-2</v>
      </c>
    </row>
    <row r="125" spans="4:5" x14ac:dyDescent="0.35">
      <c r="D125">
        <f t="shared" si="2"/>
        <v>12.199999999999973</v>
      </c>
      <c r="E125">
        <f t="shared" si="3"/>
        <v>5.4048523515884274E-2</v>
      </c>
    </row>
    <row r="126" spans="4:5" x14ac:dyDescent="0.35">
      <c r="D126">
        <f t="shared" si="2"/>
        <v>12.299999999999972</v>
      </c>
      <c r="E126">
        <f t="shared" si="3"/>
        <v>5.2902670199120407E-2</v>
      </c>
    </row>
    <row r="127" spans="4:5" x14ac:dyDescent="0.35">
      <c r="D127">
        <f t="shared" si="2"/>
        <v>12.399999999999972</v>
      </c>
      <c r="E127">
        <f t="shared" si="3"/>
        <v>5.1769131246874628E-2</v>
      </c>
    </row>
    <row r="128" spans="4:5" x14ac:dyDescent="0.35">
      <c r="D128">
        <f t="shared" si="2"/>
        <v>12.499999999999972</v>
      </c>
      <c r="E128">
        <f t="shared" si="3"/>
        <v>5.0648349850091222E-2</v>
      </c>
    </row>
    <row r="129" spans="4:5" x14ac:dyDescent="0.35">
      <c r="D129">
        <f t="shared" si="2"/>
        <v>12.599999999999971</v>
      </c>
      <c r="E129">
        <f t="shared" si="3"/>
        <v>4.9540734208539487E-2</v>
      </c>
    </row>
    <row r="130" spans="4:5" x14ac:dyDescent="0.35">
      <c r="D130">
        <f t="shared" si="2"/>
        <v>12.699999999999971</v>
      </c>
      <c r="E130">
        <f t="shared" si="3"/>
        <v>4.8446658732337583E-2</v>
      </c>
    </row>
    <row r="131" spans="4:5" x14ac:dyDescent="0.35">
      <c r="D131">
        <f t="shared" si="2"/>
        <v>12.799999999999971</v>
      </c>
      <c r="E131">
        <f t="shared" si="3"/>
        <v>4.73664652367689E-2</v>
      </c>
    </row>
    <row r="132" spans="4:5" x14ac:dyDescent="0.35">
      <c r="D132">
        <f t="shared" ref="D132:D195" si="4">D131+D$1</f>
        <v>12.89999999999997</v>
      </c>
      <c r="E132">
        <f t="shared" ref="E132:E195" si="5">_xlfn.CHISQ.DIST(D132,9,)</f>
        <v>4.6300464128085396E-2</v>
      </c>
    </row>
    <row r="133" spans="4:5" x14ac:dyDescent="0.35">
      <c r="D133">
        <f t="shared" si="4"/>
        <v>12.99999999999997</v>
      </c>
      <c r="E133">
        <f t="shared" si="5"/>
        <v>4.5248935578189424E-2</v>
      </c>
    </row>
    <row r="134" spans="4:5" x14ac:dyDescent="0.35">
      <c r="D134">
        <f t="shared" si="4"/>
        <v>13.099999999999969</v>
      </c>
      <c r="E134">
        <f t="shared" si="5"/>
        <v>4.4212130686271944E-2</v>
      </c>
    </row>
    <row r="135" spans="4:5" x14ac:dyDescent="0.35">
      <c r="D135">
        <f t="shared" si="4"/>
        <v>13.199999999999969</v>
      </c>
      <c r="E135">
        <f t="shared" si="5"/>
        <v>4.3190272625662815E-2</v>
      </c>
    </row>
    <row r="136" spans="4:5" x14ac:dyDescent="0.35">
      <c r="D136">
        <f t="shared" si="4"/>
        <v>13.299999999999969</v>
      </c>
      <c r="E136">
        <f t="shared" si="5"/>
        <v>4.218355777431658E-2</v>
      </c>
    </row>
    <row r="137" spans="4:5" x14ac:dyDescent="0.35">
      <c r="D137">
        <f t="shared" si="4"/>
        <v>13.399999999999968</v>
      </c>
      <c r="E137">
        <f t="shared" si="5"/>
        <v>4.1192156827516431E-2</v>
      </c>
    </row>
    <row r="138" spans="4:5" x14ac:dyDescent="0.35">
      <c r="D138">
        <f t="shared" si="4"/>
        <v>13.499999999999968</v>
      </c>
      <c r="E138">
        <f t="shared" si="5"/>
        <v>4.0216215891529759E-2</v>
      </c>
    </row>
    <row r="139" spans="4:5" x14ac:dyDescent="0.35">
      <c r="D139">
        <f t="shared" si="4"/>
        <v>13.599999999999968</v>
      </c>
      <c r="E139">
        <f t="shared" si="5"/>
        <v>3.9255857557089734E-2</v>
      </c>
    </row>
    <row r="140" spans="4:5" x14ac:dyDescent="0.35">
      <c r="D140">
        <f t="shared" si="4"/>
        <v>13.699999999999967</v>
      </c>
      <c r="E140">
        <f t="shared" si="5"/>
        <v>3.8311181951712271E-2</v>
      </c>
    </row>
    <row r="141" spans="4:5" x14ac:dyDescent="0.35">
      <c r="D141">
        <f t="shared" si="4"/>
        <v>13.799999999999967</v>
      </c>
      <c r="E141">
        <f t="shared" si="5"/>
        <v>3.7382267769982713E-2</v>
      </c>
    </row>
    <row r="142" spans="4:5" x14ac:dyDescent="0.35">
      <c r="D142">
        <f t="shared" si="4"/>
        <v>13.899999999999967</v>
      </c>
      <c r="E142">
        <f t="shared" si="5"/>
        <v>3.6469173281065234E-2</v>
      </c>
    </row>
    <row r="143" spans="4:5" x14ac:dyDescent="0.35">
      <c r="D143">
        <f t="shared" si="4"/>
        <v>13.999999999999966</v>
      </c>
      <c r="E143">
        <f t="shared" si="5"/>
        <v>3.5571937312798826E-2</v>
      </c>
    </row>
    <row r="144" spans="4:5" x14ac:dyDescent="0.35">
      <c r="D144">
        <f t="shared" si="4"/>
        <v>14.099999999999966</v>
      </c>
      <c r="E144">
        <f t="shared" si="5"/>
        <v>3.4690580211847705E-2</v>
      </c>
    </row>
    <row r="145" spans="4:5" x14ac:dyDescent="0.35">
      <c r="D145">
        <f t="shared" si="4"/>
        <v>14.199999999999966</v>
      </c>
      <c r="E145">
        <f t="shared" si="5"/>
        <v>3.382510477947076E-2</v>
      </c>
    </row>
    <row r="146" spans="4:5" x14ac:dyDescent="0.35">
      <c r="D146">
        <f t="shared" si="4"/>
        <v>14.299999999999965</v>
      </c>
      <c r="E146">
        <f t="shared" si="5"/>
        <v>3.2975497182565809E-2</v>
      </c>
    </row>
    <row r="147" spans="4:5" x14ac:dyDescent="0.35">
      <c r="D147">
        <f t="shared" si="4"/>
        <v>14.399999999999965</v>
      </c>
      <c r="E147">
        <f t="shared" si="5"/>
        <v>3.2141727839728754E-2</v>
      </c>
    </row>
    <row r="148" spans="4:5" x14ac:dyDescent="0.35">
      <c r="D148">
        <f t="shared" si="4"/>
        <v>14.499999999999964</v>
      </c>
      <c r="E148">
        <f t="shared" si="5"/>
        <v>3.1323752282145505E-2</v>
      </c>
    </row>
    <row r="149" spans="4:5" x14ac:dyDescent="0.35">
      <c r="D149">
        <f t="shared" si="4"/>
        <v>14.599999999999964</v>
      </c>
      <c r="E149">
        <f t="shared" si="5"/>
        <v>3.0521511989208723E-2</v>
      </c>
    </row>
    <row r="150" spans="4:5" x14ac:dyDescent="0.35">
      <c r="D150">
        <f t="shared" si="4"/>
        <v>14.699999999999964</v>
      </c>
      <c r="E150">
        <f t="shared" si="5"/>
        <v>2.9734935198817362E-2</v>
      </c>
    </row>
    <row r="151" spans="4:5" x14ac:dyDescent="0.35">
      <c r="D151">
        <f t="shared" si="4"/>
        <v>14.799999999999963</v>
      </c>
      <c r="E151">
        <f t="shared" si="5"/>
        <v>2.8963937692380589E-2</v>
      </c>
    </row>
    <row r="152" spans="4:5" x14ac:dyDescent="0.35">
      <c r="D152">
        <f t="shared" si="4"/>
        <v>14.899999999999963</v>
      </c>
      <c r="E152">
        <f t="shared" si="5"/>
        <v>2.8208423554603856E-2</v>
      </c>
    </row>
    <row r="153" spans="4:5" x14ac:dyDescent="0.35">
      <c r="D153">
        <f t="shared" si="4"/>
        <v>14.999999999999963</v>
      </c>
      <c r="E153">
        <f t="shared" si="5"/>
        <v>2.7468285908188488E-2</v>
      </c>
    </row>
    <row r="154" spans="4:5" x14ac:dyDescent="0.35">
      <c r="D154">
        <f t="shared" si="4"/>
        <v>15.099999999999962</v>
      </c>
      <c r="E154">
        <f t="shared" si="5"/>
        <v>2.674340762362374E-2</v>
      </c>
    </row>
    <row r="155" spans="4:5" x14ac:dyDescent="0.35">
      <c r="D155">
        <f t="shared" si="4"/>
        <v>15.199999999999962</v>
      </c>
      <c r="E155">
        <f t="shared" si="5"/>
        <v>2.6033662004294817E-2</v>
      </c>
    </row>
    <row r="156" spans="4:5" x14ac:dyDescent="0.35">
      <c r="D156">
        <f t="shared" si="4"/>
        <v>15.299999999999962</v>
      </c>
      <c r="E156">
        <f t="shared" si="5"/>
        <v>2.5338913447170104E-2</v>
      </c>
    </row>
    <row r="157" spans="4:5" x14ac:dyDescent="0.35">
      <c r="D157">
        <f t="shared" si="4"/>
        <v>15.399999999999961</v>
      </c>
      <c r="E157">
        <f t="shared" si="5"/>
        <v>2.4659018079367368E-2</v>
      </c>
    </row>
    <row r="158" spans="4:5" x14ac:dyDescent="0.35">
      <c r="D158">
        <f t="shared" si="4"/>
        <v>15.499999999999961</v>
      </c>
      <c r="E158">
        <f t="shared" si="5"/>
        <v>2.3993824370931227E-2</v>
      </c>
    </row>
    <row r="159" spans="4:5" x14ac:dyDescent="0.35">
      <c r="D159">
        <f t="shared" si="4"/>
        <v>15.599999999999961</v>
      </c>
      <c r="E159">
        <f t="shared" si="5"/>
        <v>2.3343173724184086E-2</v>
      </c>
    </row>
    <row r="160" spans="4:5" x14ac:dyDescent="0.35">
      <c r="D160">
        <f t="shared" si="4"/>
        <v>15.69999999999996</v>
      </c>
      <c r="E160">
        <f t="shared" si="5"/>
        <v>2.2706901040038075E-2</v>
      </c>
    </row>
    <row r="161" spans="4:5" x14ac:dyDescent="0.35">
      <c r="D161">
        <f t="shared" si="4"/>
        <v>15.79999999999996</v>
      </c>
      <c r="E161">
        <f t="shared" si="5"/>
        <v>2.2084835261679876E-2</v>
      </c>
    </row>
    <row r="162" spans="4:5" x14ac:dyDescent="0.35">
      <c r="D162">
        <f t="shared" si="4"/>
        <v>15.899999999999959</v>
      </c>
      <c r="E162">
        <f t="shared" si="5"/>
        <v>2.1476799896060196E-2</v>
      </c>
    </row>
    <row r="163" spans="4:5" x14ac:dyDescent="0.35">
      <c r="D163">
        <f t="shared" si="4"/>
        <v>15.999999999999959</v>
      </c>
      <c r="E163">
        <f t="shared" si="5"/>
        <v>2.08826135136372E-2</v>
      </c>
    </row>
    <row r="164" spans="4:5" x14ac:dyDescent="0.35">
      <c r="D164">
        <f t="shared" si="4"/>
        <v>16.099999999999959</v>
      </c>
      <c r="E164">
        <f t="shared" si="5"/>
        <v>2.0302090226839677E-2</v>
      </c>
    </row>
    <row r="165" spans="4:5" x14ac:dyDescent="0.35">
      <c r="D165">
        <f t="shared" si="4"/>
        <v>16.19999999999996</v>
      </c>
      <c r="E165">
        <f t="shared" si="5"/>
        <v>1.9735040147727447E-2</v>
      </c>
    </row>
    <row r="166" spans="4:5" x14ac:dyDescent="0.35">
      <c r="D166">
        <f t="shared" si="4"/>
        <v>16.299999999999962</v>
      </c>
      <c r="E166">
        <f t="shared" si="5"/>
        <v>1.9181269825338826E-2</v>
      </c>
    </row>
    <row r="167" spans="4:5" x14ac:dyDescent="0.35">
      <c r="D167">
        <f t="shared" si="4"/>
        <v>16.399999999999963</v>
      </c>
      <c r="E167">
        <f t="shared" si="5"/>
        <v>1.8640582663222757E-2</v>
      </c>
    </row>
    <row r="168" spans="4:5" x14ac:dyDescent="0.35">
      <c r="D168">
        <f t="shared" si="4"/>
        <v>16.499999999999964</v>
      </c>
      <c r="E168">
        <f t="shared" si="5"/>
        <v>1.8112779317661028E-2</v>
      </c>
    </row>
    <row r="169" spans="4:5" x14ac:dyDescent="0.35">
      <c r="D169">
        <f t="shared" si="4"/>
        <v>16.599999999999966</v>
      </c>
      <c r="E169">
        <f t="shared" si="5"/>
        <v>1.7597658077091124E-2</v>
      </c>
    </row>
    <row r="170" spans="4:5" x14ac:dyDescent="0.35">
      <c r="D170">
        <f t="shared" si="4"/>
        <v>16.699999999999967</v>
      </c>
      <c r="E170">
        <f t="shared" si="5"/>
        <v>1.7095015223243921E-2</v>
      </c>
    </row>
    <row r="171" spans="4:5" x14ac:dyDescent="0.35">
      <c r="D171">
        <f t="shared" si="4"/>
        <v>16.799999999999969</v>
      </c>
      <c r="E171">
        <f t="shared" si="5"/>
        <v>1.6604645374512839E-2</v>
      </c>
    </row>
    <row r="172" spans="4:5" x14ac:dyDescent="0.35">
      <c r="D172">
        <f t="shared" si="4"/>
        <v>16.89999999999997</v>
      </c>
      <c r="E172">
        <f t="shared" si="5"/>
        <v>1.6126341812071697E-2</v>
      </c>
    </row>
    <row r="173" spans="4:5" x14ac:dyDescent="0.35">
      <c r="D173">
        <f t="shared" si="4"/>
        <v>16.999999999999972</v>
      </c>
      <c r="E173">
        <f t="shared" si="5"/>
        <v>1.5659896789258523E-2</v>
      </c>
    </row>
    <row r="174" spans="4:5" x14ac:dyDescent="0.35">
      <c r="D174">
        <f t="shared" si="4"/>
        <v>17.099999999999973</v>
      </c>
      <c r="E174">
        <f t="shared" si="5"/>
        <v>1.5205101824740512E-2</v>
      </c>
    </row>
    <row r="175" spans="4:5" x14ac:dyDescent="0.35">
      <c r="D175">
        <f t="shared" si="4"/>
        <v>17.199999999999974</v>
      </c>
      <c r="E175">
        <f t="shared" si="5"/>
        <v>1.4761747979973167E-2</v>
      </c>
    </row>
    <row r="176" spans="4:5" x14ac:dyDescent="0.35">
      <c r="D176">
        <f t="shared" si="4"/>
        <v>17.299999999999976</v>
      </c>
      <c r="E176">
        <f t="shared" si="5"/>
        <v>1.4329626121462692E-2</v>
      </c>
    </row>
    <row r="177" spans="4:5" x14ac:dyDescent="0.35">
      <c r="D177">
        <f t="shared" si="4"/>
        <v>17.399999999999977</v>
      </c>
      <c r="E177">
        <f t="shared" si="5"/>
        <v>1.3908527168336338E-2</v>
      </c>
    </row>
    <row r="178" spans="4:5" x14ac:dyDescent="0.35">
      <c r="D178">
        <f t="shared" si="4"/>
        <v>17.499999999999979</v>
      </c>
      <c r="E178">
        <f t="shared" si="5"/>
        <v>1.349824232572034E-2</v>
      </c>
    </row>
    <row r="179" spans="4:5" x14ac:dyDescent="0.35">
      <c r="D179">
        <f t="shared" si="4"/>
        <v>17.59999999999998</v>
      </c>
      <c r="E179">
        <f t="shared" si="5"/>
        <v>1.3098563304418468E-2</v>
      </c>
    </row>
    <row r="180" spans="4:5" x14ac:dyDescent="0.35">
      <c r="D180">
        <f t="shared" si="4"/>
        <v>17.699999999999982</v>
      </c>
      <c r="E180">
        <f t="shared" si="5"/>
        <v>1.2709282527378098E-2</v>
      </c>
    </row>
    <row r="181" spans="4:5" x14ac:dyDescent="0.35">
      <c r="D181">
        <f t="shared" si="4"/>
        <v>17.799999999999983</v>
      </c>
      <c r="E181">
        <f t="shared" si="5"/>
        <v>1.2330193323423182E-2</v>
      </c>
    </row>
    <row r="182" spans="4:5" x14ac:dyDescent="0.35">
      <c r="D182">
        <f t="shared" si="4"/>
        <v>17.899999999999984</v>
      </c>
      <c r="E182">
        <f t="shared" si="5"/>
        <v>1.1961090108725494E-2</v>
      </c>
    </row>
    <row r="183" spans="4:5" x14ac:dyDescent="0.35">
      <c r="D183">
        <f t="shared" si="4"/>
        <v>17.999999999999986</v>
      </c>
      <c r="E183">
        <f t="shared" si="5"/>
        <v>1.1601768556477666E-2</v>
      </c>
    </row>
    <row r="184" spans="4:5" x14ac:dyDescent="0.35">
      <c r="D184">
        <f t="shared" si="4"/>
        <v>18.099999999999987</v>
      </c>
      <c r="E184">
        <f t="shared" si="5"/>
        <v>1.1252025755222465E-2</v>
      </c>
    </row>
    <row r="185" spans="4:5" x14ac:dyDescent="0.35">
      <c r="D185">
        <f t="shared" si="4"/>
        <v>18.199999999999989</v>
      </c>
      <c r="E185">
        <f t="shared" si="5"/>
        <v>1.0911660356283876E-2</v>
      </c>
    </row>
    <row r="186" spans="4:5" x14ac:dyDescent="0.35">
      <c r="D186">
        <f t="shared" si="4"/>
        <v>18.29999999999999</v>
      </c>
      <c r="E186">
        <f t="shared" si="5"/>
        <v>1.0580472710736253E-2</v>
      </c>
    </row>
    <row r="187" spans="4:5" x14ac:dyDescent="0.35">
      <c r="D187">
        <f t="shared" si="4"/>
        <v>18.399999999999991</v>
      </c>
      <c r="E187">
        <f t="shared" si="5"/>
        <v>1.0258264996338078E-2</v>
      </c>
    </row>
    <row r="188" spans="4:5" x14ac:dyDescent="0.35">
      <c r="D188">
        <f t="shared" si="4"/>
        <v>18.499999999999993</v>
      </c>
      <c r="E188">
        <f t="shared" si="5"/>
        <v>9.9448413348470592E-3</v>
      </c>
    </row>
    <row r="189" spans="4:5" x14ac:dyDescent="0.35">
      <c r="D189">
        <f t="shared" si="4"/>
        <v>18.599999999999994</v>
      </c>
      <c r="E189">
        <f t="shared" si="5"/>
        <v>9.6400079001233343E-3</v>
      </c>
    </row>
    <row r="190" spans="4:5" x14ac:dyDescent="0.35">
      <c r="D190">
        <f t="shared" si="4"/>
        <v>18.699999999999996</v>
      </c>
      <c r="E190">
        <f t="shared" si="5"/>
        <v>9.3435730174174659E-3</v>
      </c>
    </row>
    <row r="191" spans="4:5" x14ac:dyDescent="0.35">
      <c r="D191">
        <f t="shared" si="4"/>
        <v>18.799999999999997</v>
      </c>
      <c r="E191">
        <f t="shared" si="5"/>
        <v>9.0553472542294431E-3</v>
      </c>
    </row>
    <row r="192" spans="4:5" x14ac:dyDescent="0.35">
      <c r="D192">
        <f t="shared" si="4"/>
        <v>18.899999999999999</v>
      </c>
      <c r="E192">
        <f t="shared" si="5"/>
        <v>8.7751435031148284E-3</v>
      </c>
    </row>
    <row r="193" spans="4:5" x14ac:dyDescent="0.35">
      <c r="D193">
        <f t="shared" si="4"/>
        <v>19</v>
      </c>
      <c r="E193">
        <f t="shared" si="5"/>
        <v>8.5027770568036933E-3</v>
      </c>
    </row>
    <row r="194" spans="4:5" x14ac:dyDescent="0.35">
      <c r="D194">
        <f t="shared" si="4"/>
        <v>19.100000000000001</v>
      </c>
      <c r="E194">
        <f t="shared" si="5"/>
        <v>8.2380656759876089E-3</v>
      </c>
    </row>
    <row r="195" spans="4:5" x14ac:dyDescent="0.35">
      <c r="D195">
        <f t="shared" si="4"/>
        <v>19.200000000000003</v>
      </c>
      <c r="E195">
        <f t="shared" si="5"/>
        <v>7.9808296501196457E-3</v>
      </c>
    </row>
    <row r="196" spans="4:5" x14ac:dyDescent="0.35">
      <c r="D196">
        <f t="shared" ref="D196:D251" si="6">D195+D$1</f>
        <v>19.300000000000004</v>
      </c>
      <c r="E196">
        <f t="shared" ref="E196:E251" si="7">_xlfn.CHISQ.DIST(D196,9,)</f>
        <v>7.7308918515619713E-3</v>
      </c>
    </row>
    <row r="197" spans="4:5" x14ac:dyDescent="0.35">
      <c r="D197">
        <f t="shared" si="6"/>
        <v>19.400000000000006</v>
      </c>
      <c r="E197">
        <f t="shared" si="7"/>
        <v>7.4880777834052748E-3</v>
      </c>
    </row>
    <row r="198" spans="4:5" x14ac:dyDescent="0.35">
      <c r="D198">
        <f t="shared" si="6"/>
        <v>19.500000000000007</v>
      </c>
      <c r="E198">
        <f t="shared" si="7"/>
        <v>7.2522156212742094E-3</v>
      </c>
    </row>
    <row r="199" spans="4:5" x14ac:dyDescent="0.35">
      <c r="D199">
        <f t="shared" si="6"/>
        <v>19.600000000000009</v>
      </c>
      <c r="E199">
        <f t="shared" si="7"/>
        <v>7.0231362494227951E-3</v>
      </c>
    </row>
    <row r="200" spans="4:5" x14ac:dyDescent="0.35">
      <c r="D200">
        <f t="shared" si="6"/>
        <v>19.70000000000001</v>
      </c>
      <c r="E200">
        <f t="shared" si="7"/>
        <v>6.8006732914136512E-3</v>
      </c>
    </row>
    <row r="201" spans="4:5" x14ac:dyDescent="0.35">
      <c r="D201">
        <f t="shared" si="6"/>
        <v>19.800000000000011</v>
      </c>
      <c r="E201">
        <f t="shared" si="7"/>
        <v>6.5846631356652995E-3</v>
      </c>
    </row>
    <row r="202" spans="4:5" x14ac:dyDescent="0.35">
      <c r="D202">
        <f t="shared" si="6"/>
        <v>19.900000000000013</v>
      </c>
      <c r="E202">
        <f t="shared" si="7"/>
        <v>6.3749449561417018E-3</v>
      </c>
    </row>
    <row r="203" spans="4:5" x14ac:dyDescent="0.35">
      <c r="D203">
        <f t="shared" si="6"/>
        <v>20.000000000000014</v>
      </c>
      <c r="E203">
        <f t="shared" si="7"/>
        <v>6.171360728448822E-3</v>
      </c>
    </row>
    <row r="204" spans="4:5" x14ac:dyDescent="0.35">
      <c r="D204">
        <f t="shared" si="6"/>
        <v>20.100000000000016</v>
      </c>
      <c r="E204">
        <f t="shared" si="7"/>
        <v>5.9737552415934309E-3</v>
      </c>
    </row>
    <row r="205" spans="4:5" x14ac:dyDescent="0.35">
      <c r="D205">
        <f t="shared" si="6"/>
        <v>20.200000000000017</v>
      </c>
      <c r="E205">
        <f t="shared" si="7"/>
        <v>5.7819761056501166E-3</v>
      </c>
    </row>
    <row r="206" spans="4:5" x14ac:dyDescent="0.35">
      <c r="D206">
        <f t="shared" si="6"/>
        <v>20.300000000000018</v>
      </c>
      <c r="E206">
        <f t="shared" si="7"/>
        <v>5.5958737555733672E-3</v>
      </c>
    </row>
    <row r="207" spans="4:5" x14ac:dyDescent="0.35">
      <c r="D207">
        <f t="shared" si="6"/>
        <v>20.40000000000002</v>
      </c>
      <c r="E207">
        <f t="shared" si="7"/>
        <v>5.4153014513826023E-3</v>
      </c>
    </row>
    <row r="208" spans="4:5" x14ac:dyDescent="0.35">
      <c r="D208">
        <f t="shared" si="6"/>
        <v>20.500000000000021</v>
      </c>
      <c r="E208">
        <f t="shared" si="7"/>
        <v>5.2401152749393509E-3</v>
      </c>
    </row>
    <row r="209" spans="4:5" x14ac:dyDescent="0.35">
      <c r="D209">
        <f t="shared" si="6"/>
        <v>20.600000000000023</v>
      </c>
      <c r="E209">
        <f t="shared" si="7"/>
        <v>5.0701741235271358E-3</v>
      </c>
    </row>
    <row r="210" spans="4:5" x14ac:dyDescent="0.35">
      <c r="D210">
        <f t="shared" si="6"/>
        <v>20.700000000000024</v>
      </c>
      <c r="E210">
        <f t="shared" si="7"/>
        <v>4.9053397004363277E-3</v>
      </c>
    </row>
    <row r="211" spans="4:5" x14ac:dyDescent="0.35">
      <c r="D211">
        <f t="shared" si="6"/>
        <v>20.800000000000026</v>
      </c>
      <c r="E211">
        <f t="shared" si="7"/>
        <v>4.7454765027480292E-3</v>
      </c>
    </row>
    <row r="212" spans="4:5" x14ac:dyDescent="0.35">
      <c r="D212">
        <f t="shared" si="6"/>
        <v>20.900000000000027</v>
      </c>
      <c r="E212">
        <f t="shared" si="7"/>
        <v>4.5904518065030958E-3</v>
      </c>
    </row>
    <row r="213" spans="4:5" x14ac:dyDescent="0.35">
      <c r="D213">
        <f t="shared" si="6"/>
        <v>21.000000000000028</v>
      </c>
      <c r="E213">
        <f t="shared" si="7"/>
        <v>4.4401356494346558E-3</v>
      </c>
    </row>
    <row r="214" spans="4:5" x14ac:dyDescent="0.35">
      <c r="D214">
        <f t="shared" si="6"/>
        <v>21.10000000000003</v>
      </c>
      <c r="E214">
        <f t="shared" si="7"/>
        <v>4.2944008114348276E-3</v>
      </c>
    </row>
    <row r="215" spans="4:5" x14ac:dyDescent="0.35">
      <c r="D215">
        <f t="shared" si="6"/>
        <v>21.200000000000031</v>
      </c>
      <c r="E215">
        <f t="shared" si="7"/>
        <v>4.1531227929192463E-3</v>
      </c>
    </row>
    <row r="216" spans="4:5" x14ac:dyDescent="0.35">
      <c r="D216">
        <f t="shared" si="6"/>
        <v>21.300000000000033</v>
      </c>
      <c r="E216">
        <f t="shared" si="7"/>
        <v>4.016179791245464E-3</v>
      </c>
    </row>
    <row r="217" spans="4:5" x14ac:dyDescent="0.35">
      <c r="D217">
        <f t="shared" si="6"/>
        <v>21.400000000000034</v>
      </c>
      <c r="E217">
        <f t="shared" si="7"/>
        <v>3.8834526753347707E-3</v>
      </c>
    </row>
    <row r="218" spans="4:5" x14ac:dyDescent="0.35">
      <c r="D218">
        <f t="shared" si="6"/>
        <v>21.500000000000036</v>
      </c>
      <c r="E218">
        <f t="shared" si="7"/>
        <v>3.7548249586398992E-3</v>
      </c>
    </row>
    <row r="219" spans="4:5" x14ac:dyDescent="0.35">
      <c r="D219">
        <f t="shared" si="6"/>
        <v>21.600000000000037</v>
      </c>
      <c r="E219">
        <f t="shared" si="7"/>
        <v>3.6301827705947686E-3</v>
      </c>
    </row>
    <row r="220" spans="4:5" x14ac:dyDescent="0.35">
      <c r="D220">
        <f t="shared" si="6"/>
        <v>21.700000000000038</v>
      </c>
      <c r="E220">
        <f t="shared" si="7"/>
        <v>3.5094148266759679E-3</v>
      </c>
    </row>
    <row r="221" spans="4:5" x14ac:dyDescent="0.35">
      <c r="D221">
        <f t="shared" si="6"/>
        <v>21.80000000000004</v>
      </c>
      <c r="E221">
        <f t="shared" si="7"/>
        <v>3.3924123971996152E-3</v>
      </c>
    </row>
    <row r="222" spans="4:5" x14ac:dyDescent="0.35">
      <c r="D222">
        <f t="shared" si="6"/>
        <v>21.900000000000041</v>
      </c>
      <c r="E222">
        <f t="shared" si="7"/>
        <v>3.2790692749712462E-3</v>
      </c>
    </row>
    <row r="223" spans="4:5" x14ac:dyDescent="0.35">
      <c r="D223">
        <f t="shared" si="6"/>
        <v>22.000000000000043</v>
      </c>
      <c r="E223">
        <f t="shared" si="7"/>
        <v>3.1692817419006489E-3</v>
      </c>
    </row>
    <row r="224" spans="4:5" x14ac:dyDescent="0.35">
      <c r="D224">
        <f t="shared" si="6"/>
        <v>22.100000000000044</v>
      </c>
      <c r="E224">
        <f t="shared" si="7"/>
        <v>3.0629485346881018E-3</v>
      </c>
    </row>
    <row r="225" spans="4:5" x14ac:dyDescent="0.35">
      <c r="D225">
        <f t="shared" si="6"/>
        <v>22.200000000000045</v>
      </c>
      <c r="E225">
        <f t="shared" si="7"/>
        <v>2.959970809682945E-3</v>
      </c>
    </row>
    <row r="226" spans="4:5" x14ac:dyDescent="0.35">
      <c r="D226">
        <f t="shared" si="6"/>
        <v>22.300000000000047</v>
      </c>
      <c r="E226">
        <f t="shared" si="7"/>
        <v>2.8602521070104159E-3</v>
      </c>
    </row>
    <row r="227" spans="4:5" x14ac:dyDescent="0.35">
      <c r="D227">
        <f t="shared" si="6"/>
        <v>22.400000000000048</v>
      </c>
      <c r="E227">
        <f t="shared" si="7"/>
        <v>2.7636983140575935E-3</v>
      </c>
    </row>
    <row r="228" spans="4:5" x14ac:dyDescent="0.35">
      <c r="D228">
        <f t="shared" si="6"/>
        <v>22.50000000000005</v>
      </c>
      <c r="E228">
        <f t="shared" si="7"/>
        <v>2.6702176284045124E-3</v>
      </c>
    </row>
    <row r="229" spans="4:5" x14ac:dyDescent="0.35">
      <c r="D229">
        <f t="shared" si="6"/>
        <v>22.600000000000051</v>
      </c>
      <c r="E229">
        <f t="shared" si="7"/>
        <v>2.5797205202818928E-3</v>
      </c>
    </row>
    <row r="230" spans="4:5" x14ac:dyDescent="0.35">
      <c r="D230">
        <f t="shared" si="6"/>
        <v>22.700000000000053</v>
      </c>
      <c r="E230">
        <f t="shared" si="7"/>
        <v>2.4921196946324285E-3</v>
      </c>
    </row>
    <row r="231" spans="4:5" x14ac:dyDescent="0.35">
      <c r="D231">
        <f t="shared" si="6"/>
        <v>22.800000000000054</v>
      </c>
      <c r="E231">
        <f t="shared" si="7"/>
        <v>2.4073300528483499E-3</v>
      </c>
    </row>
    <row r="232" spans="4:5" x14ac:dyDescent="0.35">
      <c r="D232">
        <f t="shared" si="6"/>
        <v>22.900000000000055</v>
      </c>
      <c r="E232">
        <f t="shared" si="7"/>
        <v>2.3252686542538114E-3</v>
      </c>
    </row>
    <row r="233" spans="4:5" x14ac:dyDescent="0.35">
      <c r="D233">
        <f t="shared" si="6"/>
        <v>23.000000000000057</v>
      </c>
      <c r="E233">
        <f t="shared" si="7"/>
        <v>2.2458546773966846E-3</v>
      </c>
    </row>
    <row r="234" spans="4:5" x14ac:dyDescent="0.35">
      <c r="D234">
        <f t="shared" si="6"/>
        <v>23.100000000000058</v>
      </c>
      <c r="E234">
        <f t="shared" si="7"/>
        <v>2.1690093812105583E-3</v>
      </c>
    </row>
    <row r="235" spans="4:5" x14ac:dyDescent="0.35">
      <c r="D235">
        <f t="shared" si="6"/>
        <v>23.20000000000006</v>
      </c>
      <c r="E235">
        <f t="shared" si="7"/>
        <v>2.0946560661040869E-3</v>
      </c>
    </row>
    <row r="236" spans="4:5" x14ac:dyDescent="0.35">
      <c r="D236">
        <f t="shared" si="6"/>
        <v>23.300000000000061</v>
      </c>
      <c r="E236">
        <f t="shared" si="7"/>
        <v>2.0227200350313164E-3</v>
      </c>
    </row>
    <row r="237" spans="4:5" x14ac:dyDescent="0.35">
      <c r="D237">
        <f t="shared" si="6"/>
        <v>23.400000000000063</v>
      </c>
      <c r="E237">
        <f t="shared" si="7"/>
        <v>1.9531285545932443E-3</v>
      </c>
    </row>
    <row r="238" spans="4:5" x14ac:dyDescent="0.35">
      <c r="D238">
        <f t="shared" si="6"/>
        <v>23.500000000000064</v>
      </c>
      <c r="E238">
        <f t="shared" si="7"/>
        <v>1.8858108162177209E-3</v>
      </c>
    </row>
    <row r="239" spans="4:5" x14ac:dyDescent="0.35">
      <c r="D239">
        <f t="shared" si="6"/>
        <v>23.600000000000065</v>
      </c>
      <c r="E239">
        <f t="shared" si="7"/>
        <v>1.8206978974616081E-3</v>
      </c>
    </row>
    <row r="240" spans="4:5" x14ac:dyDescent="0.35">
      <c r="D240">
        <f t="shared" si="6"/>
        <v>23.700000000000067</v>
      </c>
      <c r="E240">
        <f t="shared" si="7"/>
        <v>1.7577227234762871E-3</v>
      </c>
    </row>
    <row r="241" spans="4:5" x14ac:dyDescent="0.35">
      <c r="D241">
        <f t="shared" si="6"/>
        <v>23.800000000000068</v>
      </c>
      <c r="E241">
        <f t="shared" si="7"/>
        <v>1.6968200286746849E-3</v>
      </c>
    </row>
    <row r="242" spans="4:5" x14ac:dyDescent="0.35">
      <c r="D242">
        <f t="shared" si="6"/>
        <v>23.90000000000007</v>
      </c>
      <c r="E242">
        <f t="shared" si="7"/>
        <v>1.6379263186353677E-3</v>
      </c>
    </row>
    <row r="243" spans="4:5" x14ac:dyDescent="0.35">
      <c r="D243">
        <f t="shared" si="6"/>
        <v>24.000000000000071</v>
      </c>
      <c r="E243">
        <f t="shared" si="7"/>
        <v>1.5809798322766618E-3</v>
      </c>
    </row>
    <row r="244" spans="4:5" x14ac:dyDescent="0.35">
      <c r="D244">
        <f t="shared" si="6"/>
        <v>24.100000000000072</v>
      </c>
      <c r="E244">
        <f t="shared" si="7"/>
        <v>1.5259205043312658E-3</v>
      </c>
    </row>
    <row r="245" spans="4:5" x14ac:dyDescent="0.35">
      <c r="D245">
        <f t="shared" si="6"/>
        <v>24.200000000000074</v>
      </c>
      <c r="E245">
        <f t="shared" si="7"/>
        <v>1.4726899281495677E-3</v>
      </c>
    </row>
    <row r="246" spans="4:5" x14ac:dyDescent="0.35">
      <c r="D246">
        <f t="shared" si="6"/>
        <v>24.300000000000075</v>
      </c>
      <c r="E246">
        <f t="shared" si="7"/>
        <v>1.4212313188575554E-3</v>
      </c>
    </row>
    <row r="247" spans="4:5" x14ac:dyDescent="0.35">
      <c r="D247">
        <f t="shared" si="6"/>
        <v>24.400000000000077</v>
      </c>
      <c r="E247">
        <f t="shared" si="7"/>
        <v>1.3714894768931502E-3</v>
      </c>
    </row>
    <row r="248" spans="4:5" x14ac:dyDescent="0.35">
      <c r="D248">
        <f t="shared" si="6"/>
        <v>24.500000000000078</v>
      </c>
      <c r="E248">
        <f t="shared" si="7"/>
        <v>1.3234107519427597E-3</v>
      </c>
    </row>
    <row r="249" spans="4:5" x14ac:dyDescent="0.35">
      <c r="D249">
        <f t="shared" si="6"/>
        <v>24.60000000000008</v>
      </c>
      <c r="E249">
        <f t="shared" si="7"/>
        <v>1.2769430072979082E-3</v>
      </c>
    </row>
    <row r="250" spans="4:5" x14ac:dyDescent="0.35">
      <c r="D250">
        <f t="shared" si="6"/>
        <v>24.700000000000081</v>
      </c>
      <c r="E250">
        <f t="shared" si="7"/>
        <v>1.2320355846499851E-3</v>
      </c>
    </row>
    <row r="251" spans="4:5" x14ac:dyDescent="0.35">
      <c r="D251">
        <f t="shared" si="6"/>
        <v>24.800000000000082</v>
      </c>
      <c r="E251">
        <f t="shared" si="7"/>
        <v>1.1886392693394492E-3</v>
      </c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284D8-5643-42B7-ADB1-C9B686A17C79}">
  <dimension ref="A1:E81"/>
  <sheetViews>
    <sheetView topLeftCell="A2" workbookViewId="0">
      <selection activeCell="B10" sqref="B10"/>
    </sheetView>
  </sheetViews>
  <sheetFormatPr baseColWidth="10" defaultRowHeight="14.5" x14ac:dyDescent="0.35"/>
  <sheetData>
    <row r="1" spans="1:5" x14ac:dyDescent="0.35">
      <c r="D1">
        <v>0.1</v>
      </c>
    </row>
    <row r="3" spans="1:5" x14ac:dyDescent="0.35">
      <c r="A3" t="s">
        <v>51</v>
      </c>
      <c r="B3">
        <v>1250</v>
      </c>
      <c r="E3" t="s">
        <v>57</v>
      </c>
    </row>
    <row r="4" spans="1:5" x14ac:dyDescent="0.35">
      <c r="A4" t="s">
        <v>46</v>
      </c>
      <c r="B4">
        <v>100</v>
      </c>
      <c r="D4">
        <v>-3</v>
      </c>
      <c r="E4">
        <f>_xlfn.NORM.DIST(D4,0,1,)</f>
        <v>4.4318484119380075E-3</v>
      </c>
    </row>
    <row r="5" spans="1:5" x14ac:dyDescent="0.35">
      <c r="A5" t="s">
        <v>53</v>
      </c>
      <c r="B5">
        <f>B4/B3</f>
        <v>0.08</v>
      </c>
      <c r="D5">
        <f>D4+$D$1</f>
        <v>-2.9</v>
      </c>
      <c r="E5">
        <f t="shared" ref="E5:E64" si="0">_xlfn.NORM.DIST(D5,0,1,)</f>
        <v>5.9525324197758538E-3</v>
      </c>
    </row>
    <row r="6" spans="1:5" x14ac:dyDescent="0.35">
      <c r="A6" t="s">
        <v>52</v>
      </c>
      <c r="B6">
        <v>0.1</v>
      </c>
      <c r="D6">
        <f t="shared" ref="D6:D69" si="1">D5+$D$1</f>
        <v>-2.8</v>
      </c>
      <c r="E6">
        <f t="shared" si="0"/>
        <v>7.9154515829799686E-3</v>
      </c>
    </row>
    <row r="7" spans="1:5" x14ac:dyDescent="0.35">
      <c r="A7" t="s">
        <v>41</v>
      </c>
      <c r="B7">
        <f>SQRT(B5*(1-B5)/B3)</f>
        <v>7.6733304373003512E-3</v>
      </c>
      <c r="D7">
        <f t="shared" si="1"/>
        <v>-2.6999999999999997</v>
      </c>
      <c r="E7">
        <f t="shared" si="0"/>
        <v>1.0420934814422605E-2</v>
      </c>
    </row>
    <row r="8" spans="1:5" x14ac:dyDescent="0.35">
      <c r="A8" t="s">
        <v>55</v>
      </c>
      <c r="B8">
        <f>_xlfn.NORM.INV(0.975,0,1)</f>
        <v>1.9599639845400536</v>
      </c>
      <c r="D8">
        <f t="shared" si="1"/>
        <v>-2.5999999999999996</v>
      </c>
      <c r="E8">
        <f t="shared" si="0"/>
        <v>1.3582969233685634E-2</v>
      </c>
    </row>
    <row r="9" spans="1:5" x14ac:dyDescent="0.35">
      <c r="A9" t="s">
        <v>54</v>
      </c>
      <c r="B9">
        <f>B5-B8*B7</f>
        <v>6.4960548701416335E-2</v>
      </c>
      <c r="D9">
        <f t="shared" si="1"/>
        <v>-2.4999999999999996</v>
      </c>
      <c r="E9">
        <f t="shared" si="0"/>
        <v>1.7528300493568554E-2</v>
      </c>
    </row>
    <row r="10" spans="1:5" x14ac:dyDescent="0.35">
      <c r="A10" t="s">
        <v>56</v>
      </c>
      <c r="B10">
        <f>B5+B8*B7</f>
        <v>9.5039451298583669E-2</v>
      </c>
      <c r="D10">
        <f t="shared" si="1"/>
        <v>-2.3999999999999995</v>
      </c>
      <c r="E10">
        <f t="shared" si="0"/>
        <v>2.2394530294842931E-2</v>
      </c>
    </row>
    <row r="11" spans="1:5" x14ac:dyDescent="0.35">
      <c r="D11">
        <f t="shared" si="1"/>
        <v>-2.2999999999999994</v>
      </c>
      <c r="E11">
        <f t="shared" si="0"/>
        <v>2.832703774160121E-2</v>
      </c>
    </row>
    <row r="12" spans="1:5" x14ac:dyDescent="0.35">
      <c r="A12" t="s">
        <v>58</v>
      </c>
      <c r="B12">
        <f>_xlfn.NORM.INV(0.995,0,1)</f>
        <v>2.5758293035488999</v>
      </c>
      <c r="D12">
        <f t="shared" si="1"/>
        <v>-2.1999999999999993</v>
      </c>
      <c r="E12">
        <f t="shared" si="0"/>
        <v>3.5474592846231487E-2</v>
      </c>
    </row>
    <row r="13" spans="1:5" x14ac:dyDescent="0.35">
      <c r="D13">
        <f t="shared" si="1"/>
        <v>-2.0999999999999992</v>
      </c>
      <c r="E13">
        <f t="shared" si="0"/>
        <v>4.3983595980427267E-2</v>
      </c>
    </row>
    <row r="14" spans="1:5" x14ac:dyDescent="0.35">
      <c r="D14">
        <f t="shared" si="1"/>
        <v>-1.9999999999999991</v>
      </c>
      <c r="E14">
        <f t="shared" si="0"/>
        <v>5.3990966513188146E-2</v>
      </c>
    </row>
    <row r="15" spans="1:5" x14ac:dyDescent="0.35">
      <c r="D15">
        <f t="shared" si="1"/>
        <v>-1.899999999999999</v>
      </c>
      <c r="E15">
        <f t="shared" si="0"/>
        <v>6.561581477467672E-2</v>
      </c>
    </row>
    <row r="16" spans="1:5" x14ac:dyDescent="0.35">
      <c r="D16">
        <f t="shared" si="1"/>
        <v>-1.7999999999999989</v>
      </c>
      <c r="E16">
        <f t="shared" si="0"/>
        <v>7.8950158300894302E-2</v>
      </c>
    </row>
    <row r="17" spans="4:5" x14ac:dyDescent="0.35">
      <c r="D17">
        <f t="shared" si="1"/>
        <v>-1.6999999999999988</v>
      </c>
      <c r="E17">
        <f t="shared" si="0"/>
        <v>9.4049077376887114E-2</v>
      </c>
    </row>
    <row r="18" spans="4:5" x14ac:dyDescent="0.35">
      <c r="D18">
        <f t="shared" si="1"/>
        <v>-1.5999999999999988</v>
      </c>
      <c r="E18">
        <f t="shared" si="0"/>
        <v>0.11092083467945579</v>
      </c>
    </row>
    <row r="19" spans="4:5" x14ac:dyDescent="0.35">
      <c r="D19">
        <f t="shared" si="1"/>
        <v>-1.4999999999999987</v>
      </c>
      <c r="E19">
        <f t="shared" si="0"/>
        <v>0.12951759566589199</v>
      </c>
    </row>
    <row r="20" spans="4:5" x14ac:dyDescent="0.35">
      <c r="D20">
        <f t="shared" si="1"/>
        <v>-1.3999999999999986</v>
      </c>
      <c r="E20">
        <f t="shared" si="0"/>
        <v>0.14972746563574515</v>
      </c>
    </row>
    <row r="21" spans="4:5" x14ac:dyDescent="0.35">
      <c r="D21">
        <f t="shared" si="1"/>
        <v>-1.2999999999999985</v>
      </c>
      <c r="E21">
        <f t="shared" si="0"/>
        <v>0.17136859204780769</v>
      </c>
    </row>
    <row r="22" spans="4:5" x14ac:dyDescent="0.35">
      <c r="D22">
        <f t="shared" si="1"/>
        <v>-1.1999999999999984</v>
      </c>
      <c r="E22">
        <f t="shared" si="0"/>
        <v>0.19418605498321331</v>
      </c>
    </row>
    <row r="23" spans="4:5" x14ac:dyDescent="0.35">
      <c r="D23">
        <f t="shared" si="1"/>
        <v>-1.0999999999999983</v>
      </c>
      <c r="E23">
        <f t="shared" si="0"/>
        <v>0.21785217703255097</v>
      </c>
    </row>
    <row r="24" spans="4:5" x14ac:dyDescent="0.35">
      <c r="D24">
        <f t="shared" si="1"/>
        <v>-0.99999999999999833</v>
      </c>
      <c r="E24">
        <f t="shared" si="0"/>
        <v>0.24197072451914375</v>
      </c>
    </row>
    <row r="25" spans="4:5" x14ac:dyDescent="0.35">
      <c r="D25">
        <f t="shared" si="1"/>
        <v>-0.89999999999999836</v>
      </c>
      <c r="E25">
        <f t="shared" si="0"/>
        <v>0.26608524989875521</v>
      </c>
    </row>
    <row r="26" spans="4:5" x14ac:dyDescent="0.35">
      <c r="D26">
        <f t="shared" si="1"/>
        <v>-0.79999999999999838</v>
      </c>
      <c r="E26">
        <f t="shared" si="0"/>
        <v>0.28969155276148312</v>
      </c>
    </row>
    <row r="27" spans="4:5" x14ac:dyDescent="0.35">
      <c r="D27">
        <f t="shared" si="1"/>
        <v>-0.6999999999999984</v>
      </c>
      <c r="E27">
        <f t="shared" si="0"/>
        <v>0.3122539333667616</v>
      </c>
    </row>
    <row r="28" spans="4:5" x14ac:dyDescent="0.35">
      <c r="D28">
        <f t="shared" si="1"/>
        <v>-0.59999999999999842</v>
      </c>
      <c r="E28">
        <f t="shared" si="0"/>
        <v>0.33322460289179995</v>
      </c>
    </row>
    <row r="29" spans="4:5" x14ac:dyDescent="0.35">
      <c r="D29">
        <f t="shared" si="1"/>
        <v>-0.49999999999999845</v>
      </c>
      <c r="E29">
        <f t="shared" si="0"/>
        <v>0.3520653267642998</v>
      </c>
    </row>
    <row r="30" spans="4:5" x14ac:dyDescent="0.35">
      <c r="D30">
        <f t="shared" si="1"/>
        <v>-0.39999999999999847</v>
      </c>
      <c r="E30">
        <f t="shared" si="0"/>
        <v>0.36827014030332356</v>
      </c>
    </row>
    <row r="31" spans="4:5" x14ac:dyDescent="0.35">
      <c r="D31">
        <f t="shared" si="1"/>
        <v>-0.29999999999999849</v>
      </c>
      <c r="E31">
        <f t="shared" si="0"/>
        <v>0.38138781546052425</v>
      </c>
    </row>
    <row r="32" spans="4:5" x14ac:dyDescent="0.35">
      <c r="D32">
        <f t="shared" si="1"/>
        <v>-0.19999999999999848</v>
      </c>
      <c r="E32">
        <f t="shared" si="0"/>
        <v>0.39104269397545599</v>
      </c>
    </row>
    <row r="33" spans="4:5" x14ac:dyDescent="0.35">
      <c r="D33">
        <f t="shared" si="1"/>
        <v>-9.9999999999998479E-2</v>
      </c>
      <c r="E33">
        <f t="shared" si="0"/>
        <v>0.39695254747701186</v>
      </c>
    </row>
    <row r="34" spans="4:5" x14ac:dyDescent="0.35">
      <c r="D34">
        <f t="shared" si="1"/>
        <v>1.5265566588595902E-15</v>
      </c>
      <c r="E34">
        <f t="shared" si="0"/>
        <v>0.3989422804014327</v>
      </c>
    </row>
    <row r="35" spans="4:5" x14ac:dyDescent="0.35">
      <c r="D35">
        <f t="shared" si="1"/>
        <v>0.10000000000000153</v>
      </c>
      <c r="E35">
        <f t="shared" si="0"/>
        <v>0.39695254747701175</v>
      </c>
    </row>
    <row r="36" spans="4:5" x14ac:dyDescent="0.35">
      <c r="D36">
        <f t="shared" si="1"/>
        <v>0.20000000000000154</v>
      </c>
      <c r="E36">
        <f t="shared" si="0"/>
        <v>0.39104269397545577</v>
      </c>
    </row>
    <row r="37" spans="4:5" x14ac:dyDescent="0.35">
      <c r="D37">
        <f t="shared" si="1"/>
        <v>0.30000000000000154</v>
      </c>
      <c r="E37">
        <f t="shared" si="0"/>
        <v>0.38138781546052397</v>
      </c>
    </row>
    <row r="38" spans="4:5" x14ac:dyDescent="0.35">
      <c r="D38">
        <f t="shared" si="1"/>
        <v>0.40000000000000158</v>
      </c>
      <c r="E38">
        <f t="shared" si="0"/>
        <v>0.36827014030332311</v>
      </c>
    </row>
    <row r="39" spans="4:5" x14ac:dyDescent="0.35">
      <c r="D39">
        <f t="shared" si="1"/>
        <v>0.50000000000000155</v>
      </c>
      <c r="E39">
        <f t="shared" si="0"/>
        <v>0.35206532676429919</v>
      </c>
    </row>
    <row r="40" spans="4:5" x14ac:dyDescent="0.35">
      <c r="D40">
        <f t="shared" si="1"/>
        <v>0.60000000000000153</v>
      </c>
      <c r="E40">
        <f t="shared" si="0"/>
        <v>0.33322460289179934</v>
      </c>
    </row>
    <row r="41" spans="4:5" x14ac:dyDescent="0.35">
      <c r="D41">
        <f t="shared" si="1"/>
        <v>0.70000000000000151</v>
      </c>
      <c r="E41">
        <f t="shared" si="0"/>
        <v>0.31225393336676094</v>
      </c>
    </row>
    <row r="42" spans="4:5" x14ac:dyDescent="0.35">
      <c r="D42">
        <f t="shared" si="1"/>
        <v>0.80000000000000149</v>
      </c>
      <c r="E42">
        <f t="shared" si="0"/>
        <v>0.2896915527614824</v>
      </c>
    </row>
    <row r="43" spans="4:5" x14ac:dyDescent="0.35">
      <c r="D43">
        <f t="shared" si="1"/>
        <v>0.90000000000000147</v>
      </c>
      <c r="E43">
        <f t="shared" si="0"/>
        <v>0.26608524989875448</v>
      </c>
    </row>
    <row r="44" spans="4:5" x14ac:dyDescent="0.35">
      <c r="D44">
        <f t="shared" si="1"/>
        <v>1.0000000000000016</v>
      </c>
      <c r="E44">
        <f t="shared" si="0"/>
        <v>0.241970724519143</v>
      </c>
    </row>
    <row r="45" spans="4:5" x14ac:dyDescent="0.35">
      <c r="D45">
        <f t="shared" si="1"/>
        <v>1.1000000000000016</v>
      </c>
      <c r="E45">
        <f t="shared" si="0"/>
        <v>0.21785217703255014</v>
      </c>
    </row>
    <row r="46" spans="4:5" x14ac:dyDescent="0.35">
      <c r="D46">
        <f t="shared" si="1"/>
        <v>1.2000000000000017</v>
      </c>
      <c r="E46">
        <f t="shared" si="0"/>
        <v>0.19418605498321254</v>
      </c>
    </row>
    <row r="47" spans="4:5" x14ac:dyDescent="0.35">
      <c r="D47">
        <f t="shared" si="1"/>
        <v>1.3000000000000018</v>
      </c>
      <c r="E47">
        <f t="shared" si="0"/>
        <v>0.17136859204780694</v>
      </c>
    </row>
    <row r="48" spans="4:5" x14ac:dyDescent="0.35">
      <c r="D48">
        <f t="shared" si="1"/>
        <v>1.4000000000000019</v>
      </c>
      <c r="E48">
        <f t="shared" si="0"/>
        <v>0.14972746563574449</v>
      </c>
    </row>
    <row r="49" spans="4:5" x14ac:dyDescent="0.35">
      <c r="D49">
        <f t="shared" si="1"/>
        <v>1.500000000000002</v>
      </c>
      <c r="E49">
        <f t="shared" si="0"/>
        <v>0.12951759566589133</v>
      </c>
    </row>
    <row r="50" spans="4:5" x14ac:dyDescent="0.35">
      <c r="D50">
        <f t="shared" si="1"/>
        <v>1.6000000000000021</v>
      </c>
      <c r="E50">
        <f t="shared" si="0"/>
        <v>0.1109208346794552</v>
      </c>
    </row>
    <row r="51" spans="4:5" x14ac:dyDescent="0.35">
      <c r="D51">
        <f t="shared" si="1"/>
        <v>1.7000000000000022</v>
      </c>
      <c r="E51">
        <f t="shared" si="0"/>
        <v>9.4049077376886586E-2</v>
      </c>
    </row>
    <row r="52" spans="4:5" x14ac:dyDescent="0.35">
      <c r="D52">
        <f t="shared" si="1"/>
        <v>1.8000000000000023</v>
      </c>
      <c r="E52">
        <f t="shared" si="0"/>
        <v>7.8950158300893844E-2</v>
      </c>
    </row>
    <row r="53" spans="4:5" x14ac:dyDescent="0.35">
      <c r="D53">
        <f t="shared" si="1"/>
        <v>1.9000000000000024</v>
      </c>
      <c r="E53">
        <f t="shared" si="0"/>
        <v>6.5615814774676304E-2</v>
      </c>
    </row>
    <row r="54" spans="4:5" x14ac:dyDescent="0.35">
      <c r="D54">
        <f t="shared" si="1"/>
        <v>2.0000000000000022</v>
      </c>
      <c r="E54">
        <f t="shared" si="0"/>
        <v>5.3990966513187813E-2</v>
      </c>
    </row>
    <row r="55" spans="4:5" x14ac:dyDescent="0.35">
      <c r="D55">
        <f t="shared" si="1"/>
        <v>2.1000000000000023</v>
      </c>
      <c r="E55">
        <f t="shared" si="0"/>
        <v>4.3983595980426976E-2</v>
      </c>
    </row>
    <row r="56" spans="4:5" x14ac:dyDescent="0.35">
      <c r="D56">
        <f t="shared" si="1"/>
        <v>2.2000000000000024</v>
      </c>
      <c r="E56">
        <f t="shared" si="0"/>
        <v>3.5474592846231251E-2</v>
      </c>
    </row>
    <row r="57" spans="4:5" x14ac:dyDescent="0.35">
      <c r="D57">
        <f t="shared" si="1"/>
        <v>2.3000000000000025</v>
      </c>
      <c r="E57">
        <f t="shared" si="0"/>
        <v>2.8327037741601009E-2</v>
      </c>
    </row>
    <row r="58" spans="4:5" x14ac:dyDescent="0.35">
      <c r="D58">
        <f t="shared" si="1"/>
        <v>2.4000000000000026</v>
      </c>
      <c r="E58">
        <f t="shared" si="0"/>
        <v>2.2394530294842761E-2</v>
      </c>
    </row>
    <row r="59" spans="4:5" x14ac:dyDescent="0.35">
      <c r="D59">
        <f t="shared" si="1"/>
        <v>2.5000000000000027</v>
      </c>
      <c r="E59">
        <f t="shared" si="0"/>
        <v>1.7528300493568419E-2</v>
      </c>
    </row>
    <row r="60" spans="4:5" x14ac:dyDescent="0.35">
      <c r="D60">
        <f t="shared" si="1"/>
        <v>2.6000000000000028</v>
      </c>
      <c r="E60">
        <f t="shared" si="0"/>
        <v>1.3582969233685523E-2</v>
      </c>
    </row>
    <row r="61" spans="4:5" x14ac:dyDescent="0.35">
      <c r="D61">
        <f t="shared" si="1"/>
        <v>2.7000000000000028</v>
      </c>
      <c r="E61">
        <f t="shared" si="0"/>
        <v>1.0420934814422515E-2</v>
      </c>
    </row>
    <row r="62" spans="4:5" x14ac:dyDescent="0.35">
      <c r="D62">
        <f t="shared" si="1"/>
        <v>2.8000000000000029</v>
      </c>
      <c r="E62">
        <f t="shared" si="0"/>
        <v>7.9154515829798974E-3</v>
      </c>
    </row>
    <row r="63" spans="4:5" x14ac:dyDescent="0.35">
      <c r="D63">
        <f t="shared" si="1"/>
        <v>2.900000000000003</v>
      </c>
      <c r="E63">
        <f t="shared" si="0"/>
        <v>5.9525324197758009E-3</v>
      </c>
    </row>
    <row r="64" spans="4:5" x14ac:dyDescent="0.35">
      <c r="D64">
        <f t="shared" si="1"/>
        <v>3.0000000000000031</v>
      </c>
      <c r="E64">
        <f t="shared" si="0"/>
        <v>4.4318484119379676E-3</v>
      </c>
    </row>
    <row r="65" spans="4:4" x14ac:dyDescent="0.35">
      <c r="D65">
        <f t="shared" si="1"/>
        <v>3.1000000000000032</v>
      </c>
    </row>
    <row r="66" spans="4:4" x14ac:dyDescent="0.35">
      <c r="D66">
        <f t="shared" si="1"/>
        <v>3.2000000000000033</v>
      </c>
    </row>
    <row r="67" spans="4:4" x14ac:dyDescent="0.35">
      <c r="D67">
        <f t="shared" si="1"/>
        <v>3.3000000000000034</v>
      </c>
    </row>
    <row r="68" spans="4:4" x14ac:dyDescent="0.35">
      <c r="D68">
        <f t="shared" si="1"/>
        <v>3.4000000000000035</v>
      </c>
    </row>
    <row r="69" spans="4:4" x14ac:dyDescent="0.35">
      <c r="D69">
        <f t="shared" si="1"/>
        <v>3.5000000000000036</v>
      </c>
    </row>
    <row r="70" spans="4:4" x14ac:dyDescent="0.35">
      <c r="D70">
        <f t="shared" ref="D70:D81" si="2">D69+$D$1</f>
        <v>3.6000000000000036</v>
      </c>
    </row>
    <row r="71" spans="4:4" x14ac:dyDescent="0.35">
      <c r="D71">
        <f t="shared" si="2"/>
        <v>3.7000000000000037</v>
      </c>
    </row>
    <row r="72" spans="4:4" x14ac:dyDescent="0.35">
      <c r="D72">
        <f t="shared" si="2"/>
        <v>3.8000000000000038</v>
      </c>
    </row>
    <row r="73" spans="4:4" x14ac:dyDescent="0.35">
      <c r="D73">
        <f t="shared" si="2"/>
        <v>3.9000000000000039</v>
      </c>
    </row>
    <row r="74" spans="4:4" x14ac:dyDescent="0.35">
      <c r="D74">
        <f t="shared" si="2"/>
        <v>4.0000000000000036</v>
      </c>
    </row>
    <row r="75" spans="4:4" x14ac:dyDescent="0.35">
      <c r="D75">
        <f t="shared" si="2"/>
        <v>4.1000000000000032</v>
      </c>
    </row>
    <row r="76" spans="4:4" x14ac:dyDescent="0.35">
      <c r="D76">
        <f t="shared" si="2"/>
        <v>4.2000000000000028</v>
      </c>
    </row>
    <row r="77" spans="4:4" x14ac:dyDescent="0.35">
      <c r="D77">
        <f t="shared" si="2"/>
        <v>4.3000000000000025</v>
      </c>
    </row>
    <row r="78" spans="4:4" x14ac:dyDescent="0.35">
      <c r="D78">
        <f t="shared" si="2"/>
        <v>4.4000000000000021</v>
      </c>
    </row>
    <row r="79" spans="4:4" x14ac:dyDescent="0.35">
      <c r="D79">
        <f t="shared" si="2"/>
        <v>4.5000000000000018</v>
      </c>
    </row>
    <row r="80" spans="4:4" x14ac:dyDescent="0.35">
      <c r="D80">
        <f t="shared" si="2"/>
        <v>4.6000000000000014</v>
      </c>
    </row>
    <row r="81" spans="4:4" x14ac:dyDescent="0.35">
      <c r="D81">
        <f t="shared" si="2"/>
        <v>4.7000000000000011</v>
      </c>
    </row>
  </sheetData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C140D4-F27E-4DAA-8A1B-BBB534B2E65D}">
  <dimension ref="A1:O48"/>
  <sheetViews>
    <sheetView topLeftCell="B7" workbookViewId="0">
      <selection activeCell="F19" sqref="F19"/>
    </sheetView>
  </sheetViews>
  <sheetFormatPr baseColWidth="10" defaultRowHeight="14.5" x14ac:dyDescent="0.35"/>
  <sheetData>
    <row r="1" spans="1:15" x14ac:dyDescent="0.35">
      <c r="A1" t="s">
        <v>0</v>
      </c>
      <c r="B1" t="s">
        <v>1</v>
      </c>
    </row>
    <row r="2" spans="1:15" x14ac:dyDescent="0.35">
      <c r="C2" t="s">
        <v>2</v>
      </c>
      <c r="D2" t="s">
        <v>3</v>
      </c>
    </row>
    <row r="3" spans="1:15" x14ac:dyDescent="0.35">
      <c r="B3" t="s">
        <v>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  <c r="J3" t="s">
        <v>59</v>
      </c>
    </row>
    <row r="4" spans="1:15" x14ac:dyDescent="0.35">
      <c r="B4">
        <v>1</v>
      </c>
      <c r="C4">
        <v>3</v>
      </c>
      <c r="D4">
        <v>3</v>
      </c>
      <c r="E4">
        <f>C4*D4</f>
        <v>9</v>
      </c>
      <c r="F4">
        <f>C4^2</f>
        <v>9</v>
      </c>
      <c r="G4" s="12">
        <f>$C$16+$C$17*C4</f>
        <v>2.9749999999999996</v>
      </c>
      <c r="H4" s="12">
        <f>(G4-$G$15)^2</f>
        <v>0.14062499999999967</v>
      </c>
      <c r="I4" s="12">
        <f>(D4-$G$15)^2</f>
        <v>0.15999999999999992</v>
      </c>
      <c r="J4">
        <f>(C4-$C$15)^2</f>
        <v>1</v>
      </c>
      <c r="L4">
        <v>0</v>
      </c>
      <c r="M4">
        <f>D15</f>
        <v>2.6</v>
      </c>
      <c r="N4">
        <v>0</v>
      </c>
      <c r="O4">
        <v>4.0999999999999996</v>
      </c>
    </row>
    <row r="5" spans="1:15" x14ac:dyDescent="0.35">
      <c r="B5">
        <f>B4+1</f>
        <v>2</v>
      </c>
      <c r="C5">
        <v>2</v>
      </c>
      <c r="D5">
        <v>2</v>
      </c>
      <c r="E5">
        <f t="shared" ref="E5:E13" si="0">C5*D5</f>
        <v>4</v>
      </c>
      <c r="F5">
        <f t="shared" ref="F5:F13" si="1">C5^2</f>
        <v>4</v>
      </c>
      <c r="G5" s="12">
        <f t="shared" ref="G5:G13" si="2">$C$16+$C$17*C5</f>
        <v>3.3499999999999996</v>
      </c>
      <c r="H5" s="12">
        <f t="shared" ref="H5:H13" si="3">(G5-$G$15)^2</f>
        <v>0.56249999999999933</v>
      </c>
      <c r="I5" s="12">
        <f t="shared" ref="I5:I13" si="4">(D5-$G$15)^2</f>
        <v>0.3600000000000001</v>
      </c>
      <c r="J5">
        <f t="shared" ref="J5:J13" si="5">(C5-$C$15)^2</f>
        <v>4</v>
      </c>
      <c r="L5">
        <v>7</v>
      </c>
      <c r="M5">
        <f>M4</f>
        <v>2.6</v>
      </c>
      <c r="N5">
        <v>8</v>
      </c>
      <c r="O5">
        <f>C16+C17*N5</f>
        <v>1.0999999999999996</v>
      </c>
    </row>
    <row r="6" spans="1:15" x14ac:dyDescent="0.35">
      <c r="B6">
        <f t="shared" ref="B6:B12" si="6">B5+1</f>
        <v>3</v>
      </c>
      <c r="C6">
        <v>6</v>
      </c>
      <c r="D6">
        <v>1</v>
      </c>
      <c r="E6">
        <f t="shared" si="0"/>
        <v>6</v>
      </c>
      <c r="F6">
        <f t="shared" si="1"/>
        <v>36</v>
      </c>
      <c r="G6" s="12">
        <f t="shared" si="2"/>
        <v>1.8499999999999996</v>
      </c>
      <c r="H6" s="12">
        <f t="shared" si="3"/>
        <v>0.56250000000000067</v>
      </c>
      <c r="I6" s="12">
        <f t="shared" si="4"/>
        <v>2.5600000000000005</v>
      </c>
      <c r="J6">
        <f t="shared" si="5"/>
        <v>4</v>
      </c>
    </row>
    <row r="7" spans="1:15" x14ac:dyDescent="0.35">
      <c r="B7">
        <f t="shared" si="6"/>
        <v>4</v>
      </c>
      <c r="C7">
        <v>4</v>
      </c>
      <c r="D7">
        <v>4</v>
      </c>
      <c r="E7">
        <f t="shared" si="0"/>
        <v>16</v>
      </c>
      <c r="F7">
        <f t="shared" si="1"/>
        <v>16</v>
      </c>
      <c r="G7" s="12">
        <f t="shared" si="2"/>
        <v>2.5999999999999996</v>
      </c>
      <c r="H7" s="12">
        <f t="shared" si="3"/>
        <v>1.9721522630525295E-31</v>
      </c>
      <c r="I7" s="12">
        <f t="shared" si="4"/>
        <v>1.9599999999999997</v>
      </c>
      <c r="J7">
        <f t="shared" si="5"/>
        <v>0</v>
      </c>
    </row>
    <row r="8" spans="1:15" x14ac:dyDescent="0.35">
      <c r="B8">
        <f t="shared" si="6"/>
        <v>5</v>
      </c>
      <c r="C8">
        <v>2</v>
      </c>
      <c r="D8">
        <v>5</v>
      </c>
      <c r="E8">
        <f t="shared" si="0"/>
        <v>10</v>
      </c>
      <c r="F8">
        <f t="shared" si="1"/>
        <v>4</v>
      </c>
      <c r="G8" s="12">
        <f t="shared" si="2"/>
        <v>3.3499999999999996</v>
      </c>
      <c r="H8" s="12">
        <f t="shared" si="3"/>
        <v>0.56249999999999933</v>
      </c>
      <c r="I8" s="12">
        <f t="shared" si="4"/>
        <v>5.76</v>
      </c>
      <c r="J8">
        <f t="shared" si="5"/>
        <v>4</v>
      </c>
    </row>
    <row r="9" spans="1:15" x14ac:dyDescent="0.35">
      <c r="B9">
        <f t="shared" si="6"/>
        <v>6</v>
      </c>
      <c r="C9">
        <v>4</v>
      </c>
      <c r="D9">
        <v>2</v>
      </c>
      <c r="E9">
        <f t="shared" si="0"/>
        <v>8</v>
      </c>
      <c r="F9">
        <f t="shared" si="1"/>
        <v>16</v>
      </c>
      <c r="G9" s="12">
        <f t="shared" si="2"/>
        <v>2.5999999999999996</v>
      </c>
      <c r="H9" s="12">
        <f t="shared" si="3"/>
        <v>1.9721522630525295E-31</v>
      </c>
      <c r="I9" s="12">
        <f t="shared" si="4"/>
        <v>0.3600000000000001</v>
      </c>
      <c r="J9">
        <f t="shared" si="5"/>
        <v>0</v>
      </c>
    </row>
    <row r="10" spans="1:15" x14ac:dyDescent="0.35">
      <c r="B10">
        <f t="shared" si="6"/>
        <v>7</v>
      </c>
      <c r="C10">
        <v>7</v>
      </c>
      <c r="D10">
        <v>2</v>
      </c>
      <c r="E10">
        <f t="shared" si="0"/>
        <v>14</v>
      </c>
      <c r="F10">
        <f t="shared" si="1"/>
        <v>49</v>
      </c>
      <c r="G10" s="12">
        <f t="shared" si="2"/>
        <v>1.4749999999999996</v>
      </c>
      <c r="H10" s="12">
        <f t="shared" si="3"/>
        <v>1.2656250000000009</v>
      </c>
      <c r="I10" s="12">
        <f t="shared" si="4"/>
        <v>0.3600000000000001</v>
      </c>
      <c r="J10">
        <f t="shared" si="5"/>
        <v>9</v>
      </c>
    </row>
    <row r="11" spans="1:15" x14ac:dyDescent="0.35">
      <c r="B11">
        <f t="shared" si="6"/>
        <v>8</v>
      </c>
      <c r="C11">
        <v>3</v>
      </c>
      <c r="D11">
        <v>2</v>
      </c>
      <c r="E11">
        <f t="shared" si="0"/>
        <v>6</v>
      </c>
      <c r="F11">
        <f t="shared" si="1"/>
        <v>9</v>
      </c>
      <c r="G11" s="12">
        <f t="shared" si="2"/>
        <v>2.9749999999999996</v>
      </c>
      <c r="H11" s="12">
        <f t="shared" si="3"/>
        <v>0.14062499999999967</v>
      </c>
      <c r="I11" s="12">
        <f t="shared" si="4"/>
        <v>0.3600000000000001</v>
      </c>
      <c r="J11">
        <f t="shared" si="5"/>
        <v>1</v>
      </c>
    </row>
    <row r="12" spans="1:15" x14ac:dyDescent="0.35">
      <c r="B12">
        <f t="shared" si="6"/>
        <v>9</v>
      </c>
      <c r="C12">
        <v>4</v>
      </c>
      <c r="D12">
        <v>3</v>
      </c>
      <c r="E12">
        <f t="shared" si="0"/>
        <v>12</v>
      </c>
      <c r="F12">
        <f t="shared" si="1"/>
        <v>16</v>
      </c>
      <c r="G12" s="12">
        <f t="shared" si="2"/>
        <v>2.5999999999999996</v>
      </c>
      <c r="H12" s="12">
        <f t="shared" si="3"/>
        <v>1.9721522630525295E-31</v>
      </c>
      <c r="I12" s="12">
        <f t="shared" si="4"/>
        <v>0.15999999999999992</v>
      </c>
      <c r="J12">
        <f t="shared" si="5"/>
        <v>0</v>
      </c>
    </row>
    <row r="13" spans="1:15" x14ac:dyDescent="0.35">
      <c r="B13">
        <v>10</v>
      </c>
      <c r="C13">
        <v>5</v>
      </c>
      <c r="D13">
        <v>2</v>
      </c>
      <c r="E13">
        <f t="shared" si="0"/>
        <v>10</v>
      </c>
      <c r="F13">
        <f t="shared" si="1"/>
        <v>25</v>
      </c>
      <c r="G13" s="12">
        <f t="shared" si="2"/>
        <v>2.2249999999999996</v>
      </c>
      <c r="H13" s="12">
        <f t="shared" si="3"/>
        <v>0.14062500000000033</v>
      </c>
      <c r="I13" s="12">
        <f t="shared" si="4"/>
        <v>0.3600000000000001</v>
      </c>
      <c r="J13">
        <f t="shared" si="5"/>
        <v>1</v>
      </c>
    </row>
    <row r="14" spans="1:15" x14ac:dyDescent="0.35">
      <c r="B14" t="s">
        <v>12</v>
      </c>
      <c r="C14">
        <f t="shared" ref="C14:J14" si="7">SUM(C4:C13)</f>
        <v>40</v>
      </c>
      <c r="D14">
        <f t="shared" si="7"/>
        <v>26</v>
      </c>
      <c r="E14">
        <f t="shared" si="7"/>
        <v>95</v>
      </c>
      <c r="F14">
        <f t="shared" si="7"/>
        <v>184</v>
      </c>
      <c r="G14" s="12">
        <f t="shared" si="7"/>
        <v>26</v>
      </c>
      <c r="H14" s="12">
        <f t="shared" si="7"/>
        <v>3.375</v>
      </c>
      <c r="I14" s="12">
        <f t="shared" si="7"/>
        <v>12.399999999999999</v>
      </c>
      <c r="J14" s="12">
        <f t="shared" si="7"/>
        <v>24</v>
      </c>
    </row>
    <row r="15" spans="1:15" x14ac:dyDescent="0.35">
      <c r="B15" t="s">
        <v>34</v>
      </c>
      <c r="C15">
        <f>C14/$B$13</f>
        <v>4</v>
      </c>
      <c r="D15">
        <f>D14/$B$13</f>
        <v>2.6</v>
      </c>
      <c r="G15">
        <f>AVERAGE(G4:G13)</f>
        <v>2.6</v>
      </c>
      <c r="I15" s="12">
        <f>I14/9</f>
        <v>1.3777777777777775</v>
      </c>
      <c r="J15" s="12">
        <f>J14/9</f>
        <v>2.6666666666666665</v>
      </c>
    </row>
    <row r="16" spans="1:15" x14ac:dyDescent="0.35">
      <c r="B16" t="s">
        <v>13</v>
      </c>
      <c r="C16">
        <f>INTERCEPT(D4:D13,C4:C13)</f>
        <v>4.0999999999999996</v>
      </c>
      <c r="D16">
        <f>D15-D17*C15</f>
        <v>4.0999999999999996</v>
      </c>
    </row>
    <row r="17" spans="2:6" x14ac:dyDescent="0.35">
      <c r="B17" t="s">
        <v>14</v>
      </c>
      <c r="C17">
        <f>SLOPE(D4:D13,C4:C13)</f>
        <v>-0.375</v>
      </c>
      <c r="D17">
        <f>(B13*E14-C14*D14)/(B13*F14-C14^2)</f>
        <v>-0.375</v>
      </c>
      <c r="F17" t="s">
        <v>3</v>
      </c>
    </row>
    <row r="18" spans="2:6" x14ac:dyDescent="0.35">
      <c r="B18" t="s">
        <v>15</v>
      </c>
      <c r="C18" s="13">
        <f>RSQ(D4:D13,C4:C13)</f>
        <v>0.27217741935483869</v>
      </c>
      <c r="D18" s="13">
        <f>H14/I14</f>
        <v>0.27217741935483875</v>
      </c>
      <c r="E18">
        <v>14</v>
      </c>
      <c r="F18">
        <f>C16+C17*E18</f>
        <v>-1.1500000000000004</v>
      </c>
    </row>
    <row r="19" spans="2:6" x14ac:dyDescent="0.35">
      <c r="B19" t="s">
        <v>16</v>
      </c>
      <c r="C19" s="13">
        <f>-SQRT(C18)</f>
        <v>-0.5217062577301893</v>
      </c>
      <c r="D19" s="13"/>
    </row>
    <row r="20" spans="2:6" x14ac:dyDescent="0.35">
      <c r="B20" t="s">
        <v>60</v>
      </c>
      <c r="C20">
        <f>(1-C18)*I14</f>
        <v>9.0249999999999986</v>
      </c>
    </row>
    <row r="37" spans="2:7" x14ac:dyDescent="0.35">
      <c r="B37" t="s">
        <v>2</v>
      </c>
      <c r="C37" t="s">
        <v>3</v>
      </c>
    </row>
    <row r="38" spans="2:7" x14ac:dyDescent="0.35">
      <c r="B38" t="s">
        <v>5</v>
      </c>
      <c r="C38" t="s">
        <v>6</v>
      </c>
      <c r="D38" t="str">
        <f>C37</f>
        <v>Note</v>
      </c>
      <c r="E38" t="s">
        <v>4</v>
      </c>
      <c r="F38" t="s">
        <v>17</v>
      </c>
      <c r="G38" t="s">
        <v>18</v>
      </c>
    </row>
    <row r="39" spans="2:7" x14ac:dyDescent="0.35">
      <c r="B39">
        <v>3</v>
      </c>
      <c r="C39">
        <v>3</v>
      </c>
      <c r="D39">
        <v>0</v>
      </c>
      <c r="E39">
        <f>COUNTIF(C$39:C$48,D39)</f>
        <v>0</v>
      </c>
      <c r="F39">
        <f>E39/10</f>
        <v>0</v>
      </c>
      <c r="G39" s="1">
        <f>SUM(F$39:F39)</f>
        <v>0</v>
      </c>
    </row>
    <row r="40" spans="2:7" x14ac:dyDescent="0.35">
      <c r="B40">
        <v>2</v>
      </c>
      <c r="C40">
        <v>2</v>
      </c>
      <c r="D40">
        <f>D39+1</f>
        <v>1</v>
      </c>
      <c r="E40">
        <f t="shared" ref="E40:E44" si="8">COUNTIF(C$39:C$48,D40)</f>
        <v>1</v>
      </c>
      <c r="F40">
        <f t="shared" ref="F40:F44" si="9">E40/10</f>
        <v>0.1</v>
      </c>
      <c r="G40" s="1">
        <f>SUM(F$39:F40)</f>
        <v>0.1</v>
      </c>
    </row>
    <row r="41" spans="2:7" x14ac:dyDescent="0.35">
      <c r="B41">
        <v>6</v>
      </c>
      <c r="C41">
        <v>1</v>
      </c>
      <c r="D41">
        <f t="shared" ref="D41:D44" si="10">D40+1</f>
        <v>2</v>
      </c>
      <c r="E41">
        <f t="shared" si="8"/>
        <v>5</v>
      </c>
      <c r="F41">
        <f t="shared" si="9"/>
        <v>0.5</v>
      </c>
      <c r="G41" s="1">
        <f>SUM(F$39:F41)</f>
        <v>0.6</v>
      </c>
    </row>
    <row r="42" spans="2:7" x14ac:dyDescent="0.35">
      <c r="B42">
        <v>4</v>
      </c>
      <c r="C42">
        <v>4</v>
      </c>
      <c r="D42">
        <f t="shared" si="10"/>
        <v>3</v>
      </c>
      <c r="E42">
        <f t="shared" si="8"/>
        <v>2</v>
      </c>
      <c r="F42">
        <f t="shared" si="9"/>
        <v>0.2</v>
      </c>
      <c r="G42" s="1">
        <f>SUM(F$39:F42)</f>
        <v>0.8</v>
      </c>
    </row>
    <row r="43" spans="2:7" x14ac:dyDescent="0.35">
      <c r="B43">
        <v>2</v>
      </c>
      <c r="C43">
        <v>5</v>
      </c>
      <c r="D43">
        <f t="shared" si="10"/>
        <v>4</v>
      </c>
      <c r="E43">
        <f t="shared" si="8"/>
        <v>1</v>
      </c>
      <c r="F43">
        <f t="shared" si="9"/>
        <v>0.1</v>
      </c>
      <c r="G43" s="1">
        <f>SUM(F$39:F43)</f>
        <v>0.9</v>
      </c>
    </row>
    <row r="44" spans="2:7" x14ac:dyDescent="0.35">
      <c r="B44">
        <v>4</v>
      </c>
      <c r="C44">
        <v>2</v>
      </c>
      <c r="D44">
        <f t="shared" si="10"/>
        <v>5</v>
      </c>
      <c r="E44">
        <f t="shared" si="8"/>
        <v>1</v>
      </c>
      <c r="F44">
        <f t="shared" si="9"/>
        <v>0.1</v>
      </c>
      <c r="G44" s="1">
        <f>SUM(F$39:F44)</f>
        <v>1</v>
      </c>
    </row>
    <row r="45" spans="2:7" x14ac:dyDescent="0.35">
      <c r="B45">
        <v>7</v>
      </c>
      <c r="C45">
        <v>2</v>
      </c>
      <c r="G45" s="1"/>
    </row>
    <row r="46" spans="2:7" x14ac:dyDescent="0.35">
      <c r="B46">
        <v>3</v>
      </c>
      <c r="C46">
        <v>2</v>
      </c>
      <c r="G46" s="1"/>
    </row>
    <row r="47" spans="2:7" x14ac:dyDescent="0.35">
      <c r="B47">
        <v>4</v>
      </c>
      <c r="C47">
        <v>3</v>
      </c>
    </row>
    <row r="48" spans="2:7" x14ac:dyDescent="0.35">
      <c r="B48">
        <v>5</v>
      </c>
      <c r="C48">
        <v>2</v>
      </c>
    </row>
  </sheetData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C0D9C-1B88-4C50-B428-D5FD5DA946C4}">
  <dimension ref="B4:L256"/>
  <sheetViews>
    <sheetView topLeftCell="A12" workbookViewId="0">
      <selection activeCell="C18" sqref="C18:E19"/>
    </sheetView>
  </sheetViews>
  <sheetFormatPr baseColWidth="10" defaultRowHeight="14.5" x14ac:dyDescent="0.35"/>
  <cols>
    <col min="2" max="2" width="19.1796875" bestFit="1" customWidth="1"/>
    <col min="6" max="6" width="13.26953125" bestFit="1" customWidth="1"/>
    <col min="8" max="8" width="16.36328125" bestFit="1" customWidth="1"/>
    <col min="12" max="12" width="16.36328125" bestFit="1" customWidth="1"/>
  </cols>
  <sheetData>
    <row r="4" spans="2:12" ht="15" thickBot="1" x14ac:dyDescent="0.4"/>
    <row r="5" spans="2:12" ht="15" thickBot="1" x14ac:dyDescent="0.4">
      <c r="B5" s="10"/>
      <c r="C5" s="11" t="s">
        <v>24</v>
      </c>
      <c r="D5" s="11" t="s">
        <v>25</v>
      </c>
      <c r="E5" s="11" t="s">
        <v>26</v>
      </c>
      <c r="H5" s="2"/>
      <c r="I5" s="6" t="s">
        <v>24</v>
      </c>
      <c r="J5" s="5" t="s">
        <v>25</v>
      </c>
      <c r="K5" s="5" t="s">
        <v>26</v>
      </c>
    </row>
    <row r="6" spans="2:12" ht="15" thickBot="1" x14ac:dyDescent="0.4">
      <c r="B6" s="9" t="s">
        <v>23</v>
      </c>
      <c r="C6" s="8">
        <v>800</v>
      </c>
      <c r="D6" s="8">
        <v>200</v>
      </c>
      <c r="E6" s="8">
        <v>900</v>
      </c>
      <c r="F6">
        <f>SUM(C6:E6)</f>
        <v>1900</v>
      </c>
      <c r="H6" s="3" t="s">
        <v>23</v>
      </c>
      <c r="I6" s="5">
        <v>800</v>
      </c>
      <c r="J6" s="5">
        <v>200</v>
      </c>
      <c r="K6" s="5">
        <v>900</v>
      </c>
    </row>
    <row r="7" spans="2:12" ht="15" thickBot="1" x14ac:dyDescent="0.4">
      <c r="B7" s="9" t="s">
        <v>22</v>
      </c>
      <c r="C7" s="8">
        <v>1260</v>
      </c>
      <c r="D7" s="8">
        <v>540</v>
      </c>
      <c r="E7" s="8">
        <f>4000-SUM(C6:E6)-C7-D7</f>
        <v>300</v>
      </c>
      <c r="F7">
        <f>SUM(C7:E7)</f>
        <v>2100</v>
      </c>
      <c r="H7" s="3" t="s">
        <v>22</v>
      </c>
      <c r="I7" s="5">
        <v>1260</v>
      </c>
      <c r="J7" s="5">
        <v>540</v>
      </c>
      <c r="K7" s="5"/>
    </row>
    <row r="8" spans="2:12" x14ac:dyDescent="0.35">
      <c r="C8">
        <f>SUM(C6:C7)</f>
        <v>2060</v>
      </c>
      <c r="D8">
        <f>SUM(D6:D7)</f>
        <v>740</v>
      </c>
      <c r="E8">
        <f>SUM(E6:E7)</f>
        <v>1200</v>
      </c>
      <c r="F8">
        <f>SUM(C8:E8)</f>
        <v>4000</v>
      </c>
    </row>
    <row r="10" spans="2:12" ht="15" thickBot="1" x14ac:dyDescent="0.4">
      <c r="B10" s="14" t="s">
        <v>28</v>
      </c>
      <c r="C10" s="14"/>
      <c r="D10" s="14"/>
      <c r="E10" s="14"/>
      <c r="F10" s="14"/>
      <c r="H10" s="14" t="s">
        <v>28</v>
      </c>
      <c r="I10" s="14"/>
      <c r="J10" s="14"/>
      <c r="K10" s="14"/>
      <c r="L10" s="14"/>
    </row>
    <row r="11" spans="2:12" ht="15" thickBot="1" x14ac:dyDescent="0.4">
      <c r="B11" s="2"/>
      <c r="C11" s="11" t="s">
        <v>24</v>
      </c>
      <c r="D11" s="11" t="s">
        <v>25</v>
      </c>
      <c r="E11" s="11" t="s">
        <v>26</v>
      </c>
      <c r="F11" s="3" t="s">
        <v>27</v>
      </c>
      <c r="H11" s="2"/>
      <c r="I11" s="6" t="s">
        <v>24</v>
      </c>
      <c r="J11" s="5" t="s">
        <v>25</v>
      </c>
      <c r="K11" s="5" t="s">
        <v>26</v>
      </c>
      <c r="L11" s="3" t="s">
        <v>27</v>
      </c>
    </row>
    <row r="12" spans="2:12" x14ac:dyDescent="0.35">
      <c r="B12" s="5" t="s">
        <v>23</v>
      </c>
      <c r="C12" s="7">
        <f t="shared" ref="C12:F14" si="0">C6/$F$8</f>
        <v>0.2</v>
      </c>
      <c r="D12" s="7">
        <f t="shared" si="0"/>
        <v>0.05</v>
      </c>
      <c r="E12" s="7">
        <f t="shared" si="0"/>
        <v>0.22500000000000001</v>
      </c>
      <c r="F12" s="7">
        <f t="shared" si="0"/>
        <v>0.47499999999999998</v>
      </c>
      <c r="H12" s="3" t="s">
        <v>23</v>
      </c>
      <c r="I12" s="2"/>
      <c r="J12" s="2"/>
      <c r="K12" s="2"/>
      <c r="L12" s="2"/>
    </row>
    <row r="13" spans="2:12" x14ac:dyDescent="0.35">
      <c r="B13" s="5" t="s">
        <v>22</v>
      </c>
      <c r="C13" s="7">
        <f t="shared" si="0"/>
        <v>0.315</v>
      </c>
      <c r="D13" s="7">
        <f t="shared" si="0"/>
        <v>0.13500000000000001</v>
      </c>
      <c r="E13" s="7">
        <f t="shared" si="0"/>
        <v>7.4999999999999997E-2</v>
      </c>
      <c r="F13" s="7">
        <f t="shared" si="0"/>
        <v>0.52500000000000002</v>
      </c>
      <c r="H13" s="3" t="s">
        <v>22</v>
      </c>
      <c r="I13" s="2"/>
      <c r="J13" s="2"/>
      <c r="K13" s="2"/>
      <c r="L13" s="2"/>
    </row>
    <row r="14" spans="2:12" x14ac:dyDescent="0.35">
      <c r="B14" s="3" t="s">
        <v>27</v>
      </c>
      <c r="C14" s="7">
        <f t="shared" si="0"/>
        <v>0.51500000000000001</v>
      </c>
      <c r="D14" s="7">
        <f t="shared" si="0"/>
        <v>0.185</v>
      </c>
      <c r="E14" s="7">
        <f t="shared" si="0"/>
        <v>0.3</v>
      </c>
      <c r="F14" s="7">
        <f t="shared" si="0"/>
        <v>1</v>
      </c>
      <c r="H14" s="3" t="s">
        <v>27</v>
      </c>
      <c r="I14" s="2"/>
      <c r="J14" s="2"/>
      <c r="K14" s="2"/>
      <c r="L14" s="2"/>
    </row>
    <row r="16" spans="2:12" ht="15" thickBot="1" x14ac:dyDescent="0.4">
      <c r="B16" s="15" t="s">
        <v>29</v>
      </c>
      <c r="C16" s="15"/>
      <c r="D16" s="15"/>
      <c r="E16" s="15"/>
      <c r="H16" s="15" t="s">
        <v>29</v>
      </c>
      <c r="I16" s="15"/>
      <c r="J16" s="15"/>
      <c r="K16" s="15"/>
    </row>
    <row r="17" spans="2:11" ht="15" thickBot="1" x14ac:dyDescent="0.4">
      <c r="B17" s="2"/>
      <c r="C17" s="11" t="s">
        <v>24</v>
      </c>
      <c r="D17" s="11" t="s">
        <v>25</v>
      </c>
      <c r="E17" s="11" t="s">
        <v>26</v>
      </c>
      <c r="H17" s="2"/>
      <c r="I17" s="6" t="s">
        <v>24</v>
      </c>
      <c r="J17" s="5" t="s">
        <v>25</v>
      </c>
      <c r="K17" s="5" t="s">
        <v>26</v>
      </c>
    </row>
    <row r="18" spans="2:11" x14ac:dyDescent="0.35">
      <c r="B18" s="5" t="s">
        <v>23</v>
      </c>
      <c r="C18" s="4">
        <f>C14*$F12</f>
        <v>0.24462499999999998</v>
      </c>
      <c r="D18" s="4">
        <f t="shared" ref="D18:E18" si="1">D14*$F12</f>
        <v>8.7874999999999995E-2</v>
      </c>
      <c r="E18" s="4">
        <f t="shared" si="1"/>
        <v>0.14249999999999999</v>
      </c>
      <c r="H18" s="3" t="s">
        <v>23</v>
      </c>
      <c r="I18" s="2"/>
      <c r="J18" s="2"/>
      <c r="K18" s="2"/>
    </row>
    <row r="19" spans="2:11" x14ac:dyDescent="0.35">
      <c r="B19" s="5" t="s">
        <v>22</v>
      </c>
      <c r="C19" s="4">
        <f>C14*$F13</f>
        <v>0.27037500000000003</v>
      </c>
      <c r="D19" s="4">
        <f t="shared" ref="D19:E19" si="2">D14*$F13</f>
        <v>9.7125000000000003E-2</v>
      </c>
      <c r="E19" s="4">
        <f t="shared" si="2"/>
        <v>0.1575</v>
      </c>
      <c r="H19" s="3" t="s">
        <v>22</v>
      </c>
      <c r="I19" s="2"/>
      <c r="J19" s="2"/>
      <c r="K19" s="2"/>
    </row>
    <row r="22" spans="2:11" x14ac:dyDescent="0.35">
      <c r="B22" t="s">
        <v>30</v>
      </c>
      <c r="C22">
        <f>(C12-C18)^2/C18</f>
        <v>8.1405850792028514E-3</v>
      </c>
      <c r="D22">
        <f t="shared" ref="D22:E22" si="3">(D12-D18)^2/D18</f>
        <v>1.6324502133712653E-2</v>
      </c>
      <c r="E22">
        <f t="shared" si="3"/>
        <v>4.7763157894736868E-2</v>
      </c>
    </row>
    <row r="23" spans="2:11" x14ac:dyDescent="0.35">
      <c r="C23">
        <f t="shared" ref="C23:E23" si="4">(C13-C19)^2/C19</f>
        <v>7.3652912621359123E-3</v>
      </c>
      <c r="D23">
        <f t="shared" si="4"/>
        <v>1.476978764478765E-2</v>
      </c>
      <c r="E23">
        <f t="shared" si="4"/>
        <v>4.3214285714285719E-2</v>
      </c>
    </row>
    <row r="24" spans="2:11" x14ac:dyDescent="0.35">
      <c r="B24" t="s">
        <v>32</v>
      </c>
      <c r="C24" s="12">
        <f>F8*(SUM(C22:E22)+SUM(C23:E23))</f>
        <v>550.31043891544664</v>
      </c>
    </row>
    <row r="25" spans="2:11" x14ac:dyDescent="0.35">
      <c r="B25" t="s">
        <v>31</v>
      </c>
      <c r="C25">
        <v>2</v>
      </c>
      <c r="E25">
        <v>10</v>
      </c>
    </row>
    <row r="26" spans="2:11" x14ac:dyDescent="0.35">
      <c r="B26" t="s">
        <v>33</v>
      </c>
      <c r="C26">
        <f>_xlfn.CHISQ.INV(0.99,2)</f>
        <v>9.2103403719761818</v>
      </c>
      <c r="F26" t="s">
        <v>50</v>
      </c>
    </row>
    <row r="27" spans="2:11" x14ac:dyDescent="0.35">
      <c r="E27">
        <v>0</v>
      </c>
      <c r="F27">
        <f>_xlfn.CHISQ.DIST(E27,2,)</f>
        <v>0.5</v>
      </c>
    </row>
    <row r="28" spans="2:11" x14ac:dyDescent="0.35">
      <c r="E28">
        <f>E27+$E$25</f>
        <v>10</v>
      </c>
      <c r="F28">
        <f t="shared" ref="F28:F91" si="5">_xlfn.CHISQ.DIST(E28,2,)</f>
        <v>3.3689734995427331E-3</v>
      </c>
    </row>
    <row r="29" spans="2:11" x14ac:dyDescent="0.35">
      <c r="E29">
        <f t="shared" ref="E29:E92" si="6">E28+$E$25</f>
        <v>20</v>
      </c>
      <c r="F29">
        <f t="shared" si="5"/>
        <v>2.269996488124243E-5</v>
      </c>
    </row>
    <row r="30" spans="2:11" x14ac:dyDescent="0.35">
      <c r="E30">
        <f t="shared" si="6"/>
        <v>30</v>
      </c>
      <c r="F30">
        <f t="shared" si="5"/>
        <v>1.5295116025091289E-7</v>
      </c>
    </row>
    <row r="31" spans="2:11" x14ac:dyDescent="0.35">
      <c r="E31">
        <f t="shared" si="6"/>
        <v>40</v>
      </c>
      <c r="F31">
        <f t="shared" si="5"/>
        <v>1.0305768112192789E-9</v>
      </c>
    </row>
    <row r="32" spans="2:11" x14ac:dyDescent="0.35">
      <c r="E32">
        <f t="shared" si="6"/>
        <v>50</v>
      </c>
      <c r="F32">
        <f t="shared" si="5"/>
        <v>6.9439719324820096E-12</v>
      </c>
    </row>
    <row r="33" spans="5:6" x14ac:dyDescent="0.35">
      <c r="E33">
        <f t="shared" si="6"/>
        <v>60</v>
      </c>
      <c r="F33">
        <f t="shared" si="5"/>
        <v>4.6788114844200874E-14</v>
      </c>
    </row>
    <row r="34" spans="5:6" x14ac:dyDescent="0.35">
      <c r="E34">
        <f t="shared" si="6"/>
        <v>70</v>
      </c>
      <c r="F34">
        <f t="shared" si="5"/>
        <v>3.1525583800734941E-16</v>
      </c>
    </row>
    <row r="35" spans="5:6" x14ac:dyDescent="0.35">
      <c r="E35">
        <f t="shared" si="6"/>
        <v>80</v>
      </c>
      <c r="F35">
        <f t="shared" si="5"/>
        <v>2.1241771276457944E-18</v>
      </c>
    </row>
    <row r="36" spans="5:6" x14ac:dyDescent="0.35">
      <c r="E36">
        <f t="shared" si="6"/>
        <v>90</v>
      </c>
      <c r="F36">
        <f t="shared" si="5"/>
        <v>1.4312592902746968E-20</v>
      </c>
    </row>
    <row r="37" spans="5:6" x14ac:dyDescent="0.35">
      <c r="E37">
        <f t="shared" si="6"/>
        <v>100</v>
      </c>
      <c r="F37">
        <f t="shared" si="5"/>
        <v>9.6437492398195879E-23</v>
      </c>
    </row>
    <row r="38" spans="5:6" x14ac:dyDescent="0.35">
      <c r="E38">
        <f t="shared" si="6"/>
        <v>110</v>
      </c>
      <c r="F38">
        <f t="shared" si="5"/>
        <v>6.4979071250375165E-25</v>
      </c>
    </row>
    <row r="39" spans="5:6" x14ac:dyDescent="0.35">
      <c r="E39">
        <f t="shared" si="6"/>
        <v>120</v>
      </c>
      <c r="F39">
        <f t="shared" si="5"/>
        <v>4.3782553813482586E-27</v>
      </c>
    </row>
    <row r="40" spans="5:6" x14ac:dyDescent="0.35">
      <c r="E40">
        <f t="shared" si="6"/>
        <v>130</v>
      </c>
      <c r="F40">
        <f t="shared" si="5"/>
        <v>2.9500452707985299E-29</v>
      </c>
    </row>
    <row r="41" spans="5:6" x14ac:dyDescent="0.35">
      <c r="E41">
        <f t="shared" si="6"/>
        <v>140</v>
      </c>
      <c r="F41">
        <f t="shared" si="5"/>
        <v>1.9877248679543239E-31</v>
      </c>
    </row>
    <row r="42" spans="5:6" x14ac:dyDescent="0.35">
      <c r="E42">
        <f t="shared" si="6"/>
        <v>150</v>
      </c>
      <c r="F42">
        <f t="shared" si="5"/>
        <v>1.3393184809040387E-33</v>
      </c>
    </row>
    <row r="43" spans="5:6" x14ac:dyDescent="0.35">
      <c r="E43">
        <f t="shared" si="6"/>
        <v>160</v>
      </c>
      <c r="F43">
        <f t="shared" si="5"/>
        <v>9.0242569392270725E-36</v>
      </c>
    </row>
    <row r="44" spans="5:6" x14ac:dyDescent="0.35">
      <c r="E44">
        <f t="shared" si="6"/>
        <v>170</v>
      </c>
      <c r="F44">
        <f t="shared" si="5"/>
        <v>6.08049649626413E-38</v>
      </c>
    </row>
    <row r="45" spans="5:6" x14ac:dyDescent="0.35">
      <c r="E45">
        <f t="shared" si="6"/>
        <v>180</v>
      </c>
      <c r="F45">
        <f t="shared" si="5"/>
        <v>4.0970063119952573E-40</v>
      </c>
    </row>
    <row r="46" spans="5:6" x14ac:dyDescent="0.35">
      <c r="E46">
        <f t="shared" si="6"/>
        <v>190</v>
      </c>
      <c r="F46">
        <f t="shared" si="5"/>
        <v>2.7605411385142659E-42</v>
      </c>
    </row>
    <row r="47" spans="5:6" x14ac:dyDescent="0.35">
      <c r="E47">
        <f t="shared" si="6"/>
        <v>200</v>
      </c>
      <c r="F47">
        <f t="shared" si="5"/>
        <v>1.8600379880104188E-44</v>
      </c>
    </row>
    <row r="48" spans="5:6" x14ac:dyDescent="0.35">
      <c r="E48">
        <f t="shared" si="6"/>
        <v>210</v>
      </c>
      <c r="F48">
        <f t="shared" si="5"/>
        <v>1.2532837379499762E-46</v>
      </c>
    </row>
    <row r="49" spans="5:6" x14ac:dyDescent="0.35">
      <c r="E49">
        <f t="shared" si="6"/>
        <v>220</v>
      </c>
      <c r="F49">
        <f t="shared" si="5"/>
        <v>8.4445594011226637E-49</v>
      </c>
    </row>
    <row r="50" spans="5:6" x14ac:dyDescent="0.35">
      <c r="E50">
        <f t="shared" si="6"/>
        <v>230</v>
      </c>
      <c r="F50">
        <f t="shared" si="5"/>
        <v>5.6898993675393408E-51</v>
      </c>
    </row>
    <row r="51" spans="5:6" x14ac:dyDescent="0.35">
      <c r="E51">
        <f t="shared" si="6"/>
        <v>240</v>
      </c>
      <c r="F51">
        <f t="shared" si="5"/>
        <v>3.8338240368609989E-53</v>
      </c>
    </row>
    <row r="52" spans="5:6" x14ac:dyDescent="0.35">
      <c r="E52">
        <f t="shared" si="6"/>
        <v>250</v>
      </c>
      <c r="F52">
        <f t="shared" si="5"/>
        <v>2.5832103164189316E-55</v>
      </c>
    </row>
    <row r="53" spans="5:6" x14ac:dyDescent="0.35">
      <c r="E53">
        <f t="shared" si="6"/>
        <v>260</v>
      </c>
      <c r="F53">
        <f t="shared" si="5"/>
        <v>1.7405534199521549E-57</v>
      </c>
    </row>
    <row r="54" spans="5:6" x14ac:dyDescent="0.35">
      <c r="E54">
        <f t="shared" si="6"/>
        <v>270</v>
      </c>
      <c r="F54">
        <f t="shared" si="5"/>
        <v>1.1727756692714574E-59</v>
      </c>
    </row>
    <row r="55" spans="5:6" x14ac:dyDescent="0.35">
      <c r="E55">
        <f t="shared" si="6"/>
        <v>280</v>
      </c>
      <c r="F55">
        <f t="shared" si="5"/>
        <v>7.9021003013680617E-62</v>
      </c>
    </row>
    <row r="56" spans="5:6" x14ac:dyDescent="0.35">
      <c r="E56">
        <f t="shared" si="6"/>
        <v>290</v>
      </c>
      <c r="F56">
        <f t="shared" si="5"/>
        <v>5.3243933012075305E-64</v>
      </c>
    </row>
    <row r="57" spans="5:6" x14ac:dyDescent="0.35">
      <c r="E57">
        <f t="shared" si="6"/>
        <v>300</v>
      </c>
      <c r="F57">
        <f t="shared" si="5"/>
        <v>3.5875479865822044E-66</v>
      </c>
    </row>
    <row r="58" spans="5:6" x14ac:dyDescent="0.35">
      <c r="E58">
        <f t="shared" si="6"/>
        <v>310</v>
      </c>
      <c r="F58">
        <f t="shared" si="5"/>
        <v>2.4172708190266682E-68</v>
      </c>
    </row>
    <row r="59" spans="5:6" x14ac:dyDescent="0.35">
      <c r="E59">
        <f t="shared" si="6"/>
        <v>320</v>
      </c>
      <c r="F59">
        <f t="shared" si="5"/>
        <v>1.6287442661037599E-70</v>
      </c>
    </row>
    <row r="60" spans="5:6" x14ac:dyDescent="0.35">
      <c r="E60">
        <f t="shared" si="6"/>
        <v>330</v>
      </c>
      <c r="F60">
        <f t="shared" si="5"/>
        <v>1.0974392540071491E-72</v>
      </c>
    </row>
    <row r="61" spans="5:6" x14ac:dyDescent="0.35">
      <c r="E61">
        <f t="shared" si="6"/>
        <v>340</v>
      </c>
      <c r="F61">
        <f t="shared" si="5"/>
        <v>7.3944875282160696E-75</v>
      </c>
    </row>
    <row r="62" spans="5:6" x14ac:dyDescent="0.35">
      <c r="E62">
        <f t="shared" si="6"/>
        <v>350</v>
      </c>
      <c r="F62">
        <f t="shared" si="5"/>
        <v>4.9823665050518382E-77</v>
      </c>
    </row>
    <row r="63" spans="5:6" x14ac:dyDescent="0.35">
      <c r="E63">
        <f t="shared" si="6"/>
        <v>360</v>
      </c>
      <c r="F63">
        <f t="shared" si="5"/>
        <v>3.3570921441057968E-79</v>
      </c>
    </row>
    <row r="64" spans="5:6" x14ac:dyDescent="0.35">
      <c r="E64">
        <f t="shared" si="6"/>
        <v>370</v>
      </c>
      <c r="F64">
        <f t="shared" si="5"/>
        <v>2.2619908938031039E-81</v>
      </c>
    </row>
    <row r="65" spans="5:6" x14ac:dyDescent="0.35">
      <c r="E65">
        <f t="shared" si="6"/>
        <v>380</v>
      </c>
      <c r="F65">
        <f t="shared" si="5"/>
        <v>1.5241174754859284E-83</v>
      </c>
    </row>
    <row r="66" spans="5:6" x14ac:dyDescent="0.35">
      <c r="E66">
        <f t="shared" si="6"/>
        <v>390</v>
      </c>
      <c r="F66">
        <f t="shared" si="5"/>
        <v>1.0269422770204129E-85</v>
      </c>
    </row>
    <row r="67" spans="5:6" x14ac:dyDescent="0.35">
      <c r="E67">
        <f t="shared" si="6"/>
        <v>400</v>
      </c>
      <c r="F67">
        <f t="shared" si="5"/>
        <v>6.9194826336836845E-88</v>
      </c>
    </row>
    <row r="68" spans="5:6" x14ac:dyDescent="0.35">
      <c r="E68">
        <f t="shared" si="6"/>
        <v>410</v>
      </c>
      <c r="F68">
        <f t="shared" si="5"/>
        <v>4.6623107246853022E-90</v>
      </c>
    </row>
    <row r="69" spans="5:6" x14ac:dyDescent="0.35">
      <c r="E69">
        <f t="shared" si="6"/>
        <v>420</v>
      </c>
      <c r="F69">
        <f t="shared" si="5"/>
        <v>3.1414402556197312E-92</v>
      </c>
    </row>
    <row r="70" spans="5:6" x14ac:dyDescent="0.35">
      <c r="E70">
        <f t="shared" si="6"/>
        <v>430</v>
      </c>
      <c r="F70">
        <f t="shared" si="5"/>
        <v>2.1166857943159244E-94</v>
      </c>
    </row>
    <row r="71" spans="5:6" x14ac:dyDescent="0.35">
      <c r="E71">
        <f t="shared" si="6"/>
        <v>440</v>
      </c>
      <c r="F71">
        <f t="shared" si="5"/>
        <v>1.4262116695817831E-96</v>
      </c>
    </row>
    <row r="72" spans="5:6" x14ac:dyDescent="0.35">
      <c r="E72">
        <f t="shared" si="6"/>
        <v>450</v>
      </c>
      <c r="F72">
        <f t="shared" si="5"/>
        <v>9.609738639119244E-99</v>
      </c>
    </row>
    <row r="73" spans="5:6" x14ac:dyDescent="0.35">
      <c r="E73">
        <f t="shared" si="6"/>
        <v>460</v>
      </c>
      <c r="F73">
        <f t="shared" si="5"/>
        <v>6.474990962544919E-101</v>
      </c>
    </row>
    <row r="74" spans="5:6" x14ac:dyDescent="0.35">
      <c r="E74">
        <f t="shared" si="6"/>
        <v>470</v>
      </c>
      <c r="F74">
        <f t="shared" si="5"/>
        <v>4.3628145925185051E-103</v>
      </c>
    </row>
    <row r="75" spans="5:6" x14ac:dyDescent="0.35">
      <c r="E75">
        <f t="shared" si="6"/>
        <v>480</v>
      </c>
      <c r="F75">
        <f t="shared" si="5"/>
        <v>2.9396413491226339E-105</v>
      </c>
    </row>
    <row r="76" spans="5:6" x14ac:dyDescent="0.35">
      <c r="E76">
        <f t="shared" si="6"/>
        <v>490</v>
      </c>
      <c r="F76">
        <f t="shared" si="5"/>
        <v>1.9807147606708419E-107</v>
      </c>
    </row>
    <row r="77" spans="5:6" x14ac:dyDescent="0.35">
      <c r="E77">
        <f t="shared" si="6"/>
        <v>500</v>
      </c>
      <c r="F77">
        <f t="shared" si="5"/>
        <v>1.3345951077706377E-109</v>
      </c>
    </row>
    <row r="78" spans="5:6" x14ac:dyDescent="0.35">
      <c r="E78">
        <f t="shared" si="6"/>
        <v>510</v>
      </c>
      <c r="F78">
        <f t="shared" si="5"/>
        <v>8.9924311013973137E-112</v>
      </c>
    </row>
    <row r="79" spans="5:6" x14ac:dyDescent="0.35">
      <c r="E79">
        <f t="shared" si="6"/>
        <v>520</v>
      </c>
      <c r="F79">
        <f t="shared" si="5"/>
        <v>6.0590524154142864E-114</v>
      </c>
    </row>
    <row r="80" spans="5:6" x14ac:dyDescent="0.35">
      <c r="E80">
        <f t="shared" si="6"/>
        <v>530</v>
      </c>
      <c r="F80">
        <f t="shared" si="5"/>
        <v>4.082557403974224E-116</v>
      </c>
    </row>
    <row r="81" spans="5:6" x14ac:dyDescent="0.35">
      <c r="E81">
        <f t="shared" si="6"/>
        <v>540</v>
      </c>
      <c r="F81">
        <f t="shared" si="5"/>
        <v>2.7508055408702294E-118</v>
      </c>
    </row>
    <row r="82" spans="5:6" x14ac:dyDescent="0.35">
      <c r="E82">
        <f t="shared" si="6"/>
        <v>550</v>
      </c>
      <c r="F82">
        <f t="shared" si="5"/>
        <v>1.8534781939174237E-120</v>
      </c>
    </row>
    <row r="83" spans="5:6" x14ac:dyDescent="0.35">
      <c r="E83">
        <f t="shared" si="6"/>
        <v>560</v>
      </c>
      <c r="F83">
        <f t="shared" si="5"/>
        <v>1.2488637834576247E-122</v>
      </c>
    </row>
    <row r="84" spans="5:6" x14ac:dyDescent="0.35">
      <c r="E84">
        <f t="shared" si="6"/>
        <v>570</v>
      </c>
      <c r="F84">
        <f t="shared" si="5"/>
        <v>8.4147779820148309E-125</v>
      </c>
    </row>
    <row r="85" spans="5:6" x14ac:dyDescent="0.35">
      <c r="E85">
        <f t="shared" si="6"/>
        <v>580</v>
      </c>
      <c r="F85">
        <f t="shared" si="5"/>
        <v>5.6698328051887266E-127</v>
      </c>
    </row>
    <row r="86" spans="5:6" x14ac:dyDescent="0.35">
      <c r="E86">
        <f t="shared" si="6"/>
        <v>590</v>
      </c>
      <c r="F86">
        <f t="shared" si="5"/>
        <v>3.8203032935037737E-129</v>
      </c>
    </row>
    <row r="87" spans="5:6" x14ac:dyDescent="0.35">
      <c r="E87">
        <f t="shared" si="6"/>
        <v>600</v>
      </c>
      <c r="F87">
        <f t="shared" si="5"/>
        <v>2.5741001112060062E-131</v>
      </c>
    </row>
    <row r="88" spans="5:6" x14ac:dyDescent="0.35">
      <c r="E88">
        <f t="shared" si="6"/>
        <v>610</v>
      </c>
      <c r="F88">
        <f t="shared" si="5"/>
        <v>1.7344150119646083E-133</v>
      </c>
    </row>
    <row r="89" spans="5:6" x14ac:dyDescent="0.35">
      <c r="E89">
        <f t="shared" si="6"/>
        <v>620</v>
      </c>
      <c r="F89">
        <f t="shared" si="5"/>
        <v>1.1686396425035719E-135</v>
      </c>
    </row>
    <row r="90" spans="5:6" x14ac:dyDescent="0.35">
      <c r="E90">
        <f t="shared" si="6"/>
        <v>630</v>
      </c>
      <c r="F90">
        <f t="shared" si="5"/>
        <v>7.8742319722192539E-138</v>
      </c>
    </row>
    <row r="91" spans="5:6" x14ac:dyDescent="0.35">
      <c r="E91">
        <f t="shared" si="6"/>
        <v>640</v>
      </c>
      <c r="F91">
        <f t="shared" si="5"/>
        <v>5.305615768731754E-140</v>
      </c>
    </row>
    <row r="92" spans="5:6" x14ac:dyDescent="0.35">
      <c r="E92">
        <f t="shared" si="6"/>
        <v>650</v>
      </c>
      <c r="F92">
        <f t="shared" ref="F92:F155" si="7">_xlfn.CHISQ.DIST(E92,2,)</f>
        <v>3.5748957847226656E-142</v>
      </c>
    </row>
    <row r="93" spans="5:6" x14ac:dyDescent="0.35">
      <c r="E93">
        <f t="shared" ref="E93:E156" si="8">E92+$E$25</f>
        <v>660</v>
      </c>
      <c r="F93">
        <f t="shared" si="7"/>
        <v>2.4087458324715373E-144</v>
      </c>
    </row>
    <row r="94" spans="5:6" x14ac:dyDescent="0.35">
      <c r="E94">
        <f t="shared" si="8"/>
        <v>670</v>
      </c>
      <c r="F94">
        <f t="shared" si="7"/>
        <v>1.623000175346122E-146</v>
      </c>
    </row>
    <row r="95" spans="5:6" x14ac:dyDescent="0.35">
      <c r="E95">
        <f t="shared" si="8"/>
        <v>680</v>
      </c>
      <c r="F95">
        <f t="shared" si="7"/>
        <v>1.0935689160988596E-148</v>
      </c>
    </row>
    <row r="96" spans="5:6" x14ac:dyDescent="0.35">
      <c r="E96">
        <f t="shared" si="8"/>
        <v>690</v>
      </c>
      <c r="F96">
        <f t="shared" si="7"/>
        <v>7.3684093965214587E-151</v>
      </c>
    </row>
    <row r="97" spans="5:6" x14ac:dyDescent="0.35">
      <c r="E97">
        <f t="shared" si="8"/>
        <v>700</v>
      </c>
      <c r="F97">
        <f t="shared" si="7"/>
        <v>4.9647951981324877E-153</v>
      </c>
    </row>
    <row r="98" spans="5:6" x14ac:dyDescent="0.35">
      <c r="E98">
        <f t="shared" si="8"/>
        <v>710</v>
      </c>
      <c r="F98">
        <f t="shared" si="7"/>
        <v>3.3452526906330748E-155</v>
      </c>
    </row>
    <row r="99" spans="5:6" x14ac:dyDescent="0.35">
      <c r="E99">
        <f t="shared" si="8"/>
        <v>720</v>
      </c>
      <c r="F99">
        <f t="shared" si="7"/>
        <v>2.2540135328033712E-157</v>
      </c>
    </row>
    <row r="100" spans="5:6" x14ac:dyDescent="0.35">
      <c r="E100">
        <f t="shared" si="8"/>
        <v>730</v>
      </c>
      <c r="F100">
        <f t="shared" si="7"/>
        <v>1.5187423719250504E-159</v>
      </c>
    </row>
    <row r="101" spans="5:6" x14ac:dyDescent="0.35">
      <c r="E101">
        <f t="shared" si="8"/>
        <v>740</v>
      </c>
      <c r="F101">
        <f t="shared" si="7"/>
        <v>1.0233205607296336E-161</v>
      </c>
    </row>
    <row r="102" spans="5:6" x14ac:dyDescent="0.35">
      <c r="E102">
        <f t="shared" si="8"/>
        <v>750</v>
      </c>
      <c r="F102">
        <f t="shared" si="7"/>
        <v>6.8950797012706926E-164</v>
      </c>
    </row>
    <row r="103" spans="5:6" x14ac:dyDescent="0.35">
      <c r="E103">
        <f t="shared" si="8"/>
        <v>760</v>
      </c>
      <c r="F103">
        <f t="shared" si="7"/>
        <v>4.6458681581631996E-166</v>
      </c>
    </row>
    <row r="104" spans="5:6" x14ac:dyDescent="0.35">
      <c r="E104">
        <f t="shared" si="8"/>
        <v>770</v>
      </c>
      <c r="F104">
        <f t="shared" si="7"/>
        <v>3.1303613414442468E-168</v>
      </c>
    </row>
    <row r="105" spans="5:6" x14ac:dyDescent="0.35">
      <c r="E105">
        <f t="shared" si="8"/>
        <v>780</v>
      </c>
      <c r="F105">
        <f t="shared" si="7"/>
        <v>2.1092208806637408E-170</v>
      </c>
    </row>
    <row r="106" spans="5:6" x14ac:dyDescent="0.35">
      <c r="E106">
        <f t="shared" si="8"/>
        <v>790</v>
      </c>
      <c r="F106">
        <f t="shared" si="7"/>
        <v>1.4211818503276663E-172</v>
      </c>
    </row>
    <row r="107" spans="5:6" x14ac:dyDescent="0.35">
      <c r="E107">
        <f t="shared" si="8"/>
        <v>800</v>
      </c>
      <c r="F107">
        <f t="shared" si="7"/>
        <v>9.5758479835700273E-175</v>
      </c>
    </row>
    <row r="108" spans="5:6" x14ac:dyDescent="0.35">
      <c r="E108">
        <f t="shared" si="8"/>
        <v>810</v>
      </c>
      <c r="F108">
        <f t="shared" si="7"/>
        <v>6.4521556184594268E-177</v>
      </c>
    </row>
    <row r="109" spans="5:6" x14ac:dyDescent="0.35">
      <c r="E109">
        <f t="shared" si="8"/>
        <v>820</v>
      </c>
      <c r="F109">
        <f t="shared" si="7"/>
        <v>4.3474282587031164E-179</v>
      </c>
    </row>
    <row r="110" spans="5:6" x14ac:dyDescent="0.35">
      <c r="E110">
        <f t="shared" si="8"/>
        <v>830</v>
      </c>
      <c r="F110">
        <f t="shared" si="7"/>
        <v>2.9292741189468003E-181</v>
      </c>
    </row>
    <row r="111" spans="5:6" x14ac:dyDescent="0.35">
      <c r="E111">
        <f t="shared" si="8"/>
        <v>840</v>
      </c>
      <c r="F111">
        <f t="shared" si="7"/>
        <v>1.9737293759256323E-183</v>
      </c>
    </row>
    <row r="112" spans="5:6" x14ac:dyDescent="0.35">
      <c r="E112">
        <f t="shared" si="8"/>
        <v>850</v>
      </c>
      <c r="F112">
        <f t="shared" si="7"/>
        <v>1.3298883925524949E-185</v>
      </c>
    </row>
    <row r="113" spans="5:6" x14ac:dyDescent="0.35">
      <c r="E113">
        <f t="shared" si="8"/>
        <v>860</v>
      </c>
      <c r="F113">
        <f t="shared" si="7"/>
        <v>8.9607175037176743E-188</v>
      </c>
    </row>
    <row r="114" spans="5:6" x14ac:dyDescent="0.35">
      <c r="E114">
        <f t="shared" si="8"/>
        <v>870</v>
      </c>
      <c r="F114">
        <f t="shared" si="7"/>
        <v>6.0376839613827152E-190</v>
      </c>
    </row>
    <row r="115" spans="5:6" x14ac:dyDescent="0.35">
      <c r="E115">
        <f t="shared" si="8"/>
        <v>880</v>
      </c>
      <c r="F115">
        <f t="shared" si="7"/>
        <v>4.0681594529025092E-192</v>
      </c>
    </row>
    <row r="116" spans="5:6" x14ac:dyDescent="0.35">
      <c r="E116">
        <f t="shared" si="8"/>
        <v>890</v>
      </c>
      <c r="F116">
        <f t="shared" si="7"/>
        <v>2.7411042777485653E-194</v>
      </c>
    </row>
    <row r="117" spans="5:6" x14ac:dyDescent="0.35">
      <c r="E117">
        <f t="shared" si="8"/>
        <v>900</v>
      </c>
      <c r="F117">
        <f t="shared" si="7"/>
        <v>1.8469415342436283E-196</v>
      </c>
    </row>
    <row r="118" spans="5:6" x14ac:dyDescent="0.35">
      <c r="E118">
        <f t="shared" si="8"/>
        <v>910</v>
      </c>
      <c r="F118">
        <f t="shared" si="7"/>
        <v>1.2444594168143161E-198</v>
      </c>
    </row>
    <row r="119" spans="5:6" x14ac:dyDescent="0.35">
      <c r="E119">
        <f t="shared" si="8"/>
        <v>920</v>
      </c>
      <c r="F119">
        <f t="shared" si="7"/>
        <v>8.3851015930076755E-201</v>
      </c>
    </row>
    <row r="120" spans="5:6" x14ac:dyDescent="0.35">
      <c r="E120">
        <f t="shared" si="8"/>
        <v>930</v>
      </c>
      <c r="F120">
        <f t="shared" si="7"/>
        <v>5.649837011563279E-203</v>
      </c>
    </row>
    <row r="121" spans="5:6" x14ac:dyDescent="0.35">
      <c r="E121">
        <f t="shared" si="8"/>
        <v>940</v>
      </c>
      <c r="F121">
        <f t="shared" si="7"/>
        <v>3.8068302337384822E-205</v>
      </c>
    </row>
    <row r="122" spans="5:6" x14ac:dyDescent="0.35">
      <c r="E122">
        <f t="shared" si="8"/>
        <v>950</v>
      </c>
      <c r="F122">
        <f t="shared" si="7"/>
        <v>2.5650220349446032E-207</v>
      </c>
    </row>
    <row r="123" spans="5:6" x14ac:dyDescent="0.35">
      <c r="E123">
        <f t="shared" si="8"/>
        <v>960</v>
      </c>
      <c r="F123">
        <f t="shared" si="7"/>
        <v>1.7282982522943087E-209</v>
      </c>
    </row>
    <row r="124" spans="5:6" x14ac:dyDescent="0.35">
      <c r="E124">
        <f t="shared" si="8"/>
        <v>970</v>
      </c>
      <c r="F124">
        <f t="shared" si="7"/>
        <v>1.1645182022571095E-211</v>
      </c>
    </row>
    <row r="125" spans="5:6" x14ac:dyDescent="0.35">
      <c r="E125">
        <f t="shared" si="8"/>
        <v>980</v>
      </c>
      <c r="F125">
        <f t="shared" si="7"/>
        <v>7.8464619262786935E-214</v>
      </c>
    </row>
    <row r="126" spans="5:6" x14ac:dyDescent="0.35">
      <c r="E126">
        <f t="shared" si="8"/>
        <v>990</v>
      </c>
      <c r="F126">
        <f t="shared" si="7"/>
        <v>5.2869044589607897E-216</v>
      </c>
    </row>
    <row r="127" spans="5:6" x14ac:dyDescent="0.35">
      <c r="E127">
        <f t="shared" si="8"/>
        <v>1000</v>
      </c>
      <c r="F127">
        <f t="shared" si="7"/>
        <v>3.5622882033706412E-218</v>
      </c>
    </row>
    <row r="128" spans="5:6" x14ac:dyDescent="0.35">
      <c r="E128">
        <f t="shared" si="8"/>
        <v>1010</v>
      </c>
      <c r="F128">
        <f t="shared" si="7"/>
        <v>2.4002509109778789E-220</v>
      </c>
    </row>
    <row r="129" spans="5:6" x14ac:dyDescent="0.35">
      <c r="E129">
        <f t="shared" si="8"/>
        <v>1020</v>
      </c>
      <c r="F129">
        <f t="shared" si="7"/>
        <v>1.6172763422675549E-222</v>
      </c>
    </row>
    <row r="130" spans="5:6" x14ac:dyDescent="0.35">
      <c r="E130">
        <f t="shared" si="8"/>
        <v>1030</v>
      </c>
      <c r="F130">
        <f t="shared" si="7"/>
        <v>1.0897122277073597E-224</v>
      </c>
    </row>
    <row r="131" spans="5:6" x14ac:dyDescent="0.35">
      <c r="E131">
        <f t="shared" si="8"/>
        <v>1040</v>
      </c>
      <c r="F131">
        <f t="shared" si="7"/>
        <v>7.342423234547542E-227</v>
      </c>
    </row>
    <row r="132" spans="5:6" x14ac:dyDescent="0.35">
      <c r="E132">
        <f t="shared" si="8"/>
        <v>1050</v>
      </c>
      <c r="F132">
        <f t="shared" si="7"/>
        <v>4.9472858599235015E-229</v>
      </c>
    </row>
    <row r="133" spans="5:6" x14ac:dyDescent="0.35">
      <c r="E133">
        <f t="shared" si="8"/>
        <v>1060</v>
      </c>
      <c r="F133">
        <f t="shared" si="7"/>
        <v>3.3334549913489524E-231</v>
      </c>
    </row>
    <row r="134" spans="5:6" x14ac:dyDescent="0.35">
      <c r="E134">
        <f t="shared" si="8"/>
        <v>1070</v>
      </c>
      <c r="F134">
        <f t="shared" si="7"/>
        <v>2.2460643055546142E-233</v>
      </c>
    </row>
    <row r="135" spans="5:6" x14ac:dyDescent="0.35">
      <c r="E135">
        <f t="shared" si="8"/>
        <v>1080</v>
      </c>
      <c r="F135">
        <f t="shared" si="7"/>
        <v>1.5133862247364704E-235</v>
      </c>
    </row>
    <row r="136" spans="5:6" x14ac:dyDescent="0.35">
      <c r="E136">
        <f t="shared" si="8"/>
        <v>1090</v>
      </c>
      <c r="F136">
        <f t="shared" si="7"/>
        <v>1.0197116171420381E-237</v>
      </c>
    </row>
    <row r="137" spans="5:6" x14ac:dyDescent="0.35">
      <c r="E137">
        <f t="shared" si="8"/>
        <v>1100</v>
      </c>
      <c r="F137">
        <f t="shared" si="7"/>
        <v>6.8707628306547827E-240</v>
      </c>
    </row>
    <row r="138" spans="5:6" x14ac:dyDescent="0.35">
      <c r="E138">
        <f t="shared" si="8"/>
        <v>1110</v>
      </c>
      <c r="F138">
        <f t="shared" si="7"/>
        <v>4.6294835796238379E-242</v>
      </c>
    </row>
    <row r="139" spans="5:6" x14ac:dyDescent="0.35">
      <c r="E139">
        <f t="shared" si="8"/>
        <v>1120</v>
      </c>
      <c r="F139">
        <f t="shared" si="7"/>
        <v>3.1193214992641871E-244</v>
      </c>
    </row>
    <row r="140" spans="5:6" x14ac:dyDescent="0.35">
      <c r="E140">
        <f t="shared" si="8"/>
        <v>1130</v>
      </c>
      <c r="F140">
        <f t="shared" si="7"/>
        <v>2.1017822935149923E-246</v>
      </c>
    </row>
    <row r="141" spans="5:6" x14ac:dyDescent="0.35">
      <c r="E141">
        <f t="shared" si="8"/>
        <v>1140</v>
      </c>
      <c r="F141">
        <f t="shared" si="7"/>
        <v>1.4161697697320313E-248</v>
      </c>
    </row>
    <row r="142" spans="5:6" x14ac:dyDescent="0.35">
      <c r="E142">
        <f t="shared" si="8"/>
        <v>1150</v>
      </c>
      <c r="F142">
        <f t="shared" si="7"/>
        <v>9.5420768501614959E-251</v>
      </c>
    </row>
    <row r="143" spans="5:6" x14ac:dyDescent="0.35">
      <c r="E143">
        <f t="shared" si="8"/>
        <v>1160</v>
      </c>
      <c r="F143">
        <f t="shared" si="7"/>
        <v>6.4294008077588549E-253</v>
      </c>
    </row>
    <row r="144" spans="5:6" x14ac:dyDescent="0.35">
      <c r="E144">
        <f t="shared" si="8"/>
        <v>1170</v>
      </c>
      <c r="F144">
        <f t="shared" si="7"/>
        <v>4.3320961878556464E-255</v>
      </c>
    </row>
    <row r="145" spans="5:6" x14ac:dyDescent="0.35">
      <c r="E145">
        <f t="shared" si="8"/>
        <v>1180</v>
      </c>
      <c r="F145">
        <f t="shared" si="7"/>
        <v>2.9189434508711526E-257</v>
      </c>
    </row>
    <row r="146" spans="5:6" x14ac:dyDescent="0.35">
      <c r="E146">
        <f t="shared" si="8"/>
        <v>1190</v>
      </c>
      <c r="F146">
        <f t="shared" si="7"/>
        <v>1.9667686265297477E-259</v>
      </c>
    </row>
    <row r="147" spans="5:6" x14ac:dyDescent="0.35">
      <c r="E147">
        <f t="shared" si="8"/>
        <v>1200</v>
      </c>
      <c r="F147">
        <f t="shared" si="7"/>
        <v>1.3251982765021554E-261</v>
      </c>
    </row>
    <row r="148" spans="5:6" x14ac:dyDescent="0.35">
      <c r="E148">
        <f t="shared" si="8"/>
        <v>1210</v>
      </c>
      <c r="F148">
        <f t="shared" si="7"/>
        <v>8.9291157503509341E-264</v>
      </c>
    </row>
    <row r="149" spans="5:6" x14ac:dyDescent="0.35">
      <c r="E149">
        <f t="shared" si="8"/>
        <v>1220</v>
      </c>
      <c r="F149">
        <f t="shared" si="7"/>
        <v>6.0163908674563861E-266</v>
      </c>
    </row>
    <row r="150" spans="5:6" x14ac:dyDescent="0.35">
      <c r="E150">
        <f t="shared" si="8"/>
        <v>1230</v>
      </c>
      <c r="F150">
        <f t="shared" si="7"/>
        <v>4.0538122790702931E-268</v>
      </c>
    </row>
    <row r="151" spans="5:6" x14ac:dyDescent="0.35">
      <c r="E151">
        <f t="shared" si="8"/>
        <v>1240</v>
      </c>
      <c r="F151">
        <f t="shared" si="7"/>
        <v>2.7314372280617521E-270</v>
      </c>
    </row>
    <row r="152" spans="5:6" x14ac:dyDescent="0.35">
      <c r="E152">
        <f t="shared" si="8"/>
        <v>1250</v>
      </c>
      <c r="F152">
        <f t="shared" si="7"/>
        <v>1.8404279274008998E-272</v>
      </c>
    </row>
    <row r="153" spans="5:6" x14ac:dyDescent="0.35">
      <c r="E153">
        <f t="shared" si="8"/>
        <v>1260</v>
      </c>
      <c r="F153">
        <f t="shared" si="7"/>
        <v>1.2400705830463984E-274</v>
      </c>
    </row>
    <row r="154" spans="5:6" x14ac:dyDescent="0.35">
      <c r="E154">
        <f t="shared" si="8"/>
        <v>1270</v>
      </c>
      <c r="F154">
        <f t="shared" si="7"/>
        <v>8.355529863691644E-277</v>
      </c>
    </row>
    <row r="155" spans="5:6" x14ac:dyDescent="0.35">
      <c r="E155">
        <f t="shared" si="8"/>
        <v>1280</v>
      </c>
      <c r="F155">
        <f t="shared" si="7"/>
        <v>5.6299117370830113E-279</v>
      </c>
    </row>
    <row r="156" spans="5:6" x14ac:dyDescent="0.35">
      <c r="E156">
        <f t="shared" si="8"/>
        <v>1290</v>
      </c>
      <c r="F156">
        <f t="shared" ref="F156:F198" si="9">_xlfn.CHISQ.DIST(E156,2,)</f>
        <v>3.7934046893994526E-281</v>
      </c>
    </row>
    <row r="157" spans="5:6" x14ac:dyDescent="0.35">
      <c r="E157">
        <f t="shared" ref="E157:E220" si="10">E156+$E$25</f>
        <v>1300</v>
      </c>
      <c r="F157">
        <f t="shared" si="9"/>
        <v>2.5559759743255775E-283</v>
      </c>
    </row>
    <row r="158" spans="5:6" x14ac:dyDescent="0.35">
      <c r="E158">
        <f t="shared" si="10"/>
        <v>1310</v>
      </c>
      <c r="F158">
        <f t="shared" si="9"/>
        <v>1.7222030645941578E-285</v>
      </c>
    </row>
    <row r="159" spans="5:6" x14ac:dyDescent="0.35">
      <c r="E159">
        <f t="shared" si="10"/>
        <v>1320</v>
      </c>
      <c r="F159">
        <f t="shared" si="9"/>
        <v>1.1604112970898001E-287</v>
      </c>
    </row>
    <row r="160" spans="5:6" x14ac:dyDescent="0.35">
      <c r="E160">
        <f t="shared" si="10"/>
        <v>1330</v>
      </c>
      <c r="F160">
        <f t="shared" si="9"/>
        <v>7.8187898169310954E-290</v>
      </c>
    </row>
    <row r="161" spans="5:6" x14ac:dyDescent="0.35">
      <c r="E161">
        <f t="shared" si="10"/>
        <v>1340</v>
      </c>
      <c r="F161">
        <f t="shared" si="9"/>
        <v>5.2682591383470867E-292</v>
      </c>
    </row>
    <row r="162" spans="5:6" x14ac:dyDescent="0.35">
      <c r="E162">
        <f t="shared" si="10"/>
        <v>1350</v>
      </c>
      <c r="F162">
        <f t="shared" si="9"/>
        <v>3.5497250851630356E-294</v>
      </c>
    </row>
    <row r="163" spans="5:6" x14ac:dyDescent="0.35">
      <c r="E163">
        <f t="shared" si="10"/>
        <v>1360</v>
      </c>
      <c r="F163">
        <f t="shared" si="9"/>
        <v>2.3917859485152663E-296</v>
      </c>
    </row>
    <row r="164" spans="5:6" x14ac:dyDescent="0.35">
      <c r="E164">
        <f t="shared" si="10"/>
        <v>1370</v>
      </c>
      <c r="F164">
        <f t="shared" si="9"/>
        <v>1.6115726954253237E-298</v>
      </c>
    </row>
    <row r="165" spans="5:6" x14ac:dyDescent="0.35">
      <c r="E165">
        <f t="shared" si="10"/>
        <v>1380</v>
      </c>
      <c r="F165">
        <f t="shared" si="9"/>
        <v>1.0858691406949131E-300</v>
      </c>
    </row>
    <row r="166" spans="5:6" x14ac:dyDescent="0.35">
      <c r="E166">
        <f t="shared" si="10"/>
        <v>1390</v>
      </c>
      <c r="F166">
        <f t="shared" si="9"/>
        <v>7.3165287179448055E-303</v>
      </c>
    </row>
    <row r="167" spans="5:6" x14ac:dyDescent="0.35">
      <c r="E167">
        <f t="shared" si="10"/>
        <v>1400</v>
      </c>
      <c r="F167">
        <f t="shared" si="9"/>
        <v>4.9298382718798834E-305</v>
      </c>
    </row>
    <row r="168" spans="5:6" x14ac:dyDescent="0.35">
      <c r="E168">
        <f t="shared" si="10"/>
        <v>1410</v>
      </c>
      <c r="F168">
        <f t="shared" si="9"/>
        <v>3.3216988989989771E-307</v>
      </c>
    </row>
    <row r="169" spans="5:6" x14ac:dyDescent="0.35">
      <c r="E169">
        <f t="shared" si="10"/>
        <v>1420</v>
      </c>
      <c r="F169">
        <f t="shared" si="9"/>
        <v>0</v>
      </c>
    </row>
    <row r="170" spans="5:6" x14ac:dyDescent="0.35">
      <c r="E170">
        <f t="shared" si="10"/>
        <v>1430</v>
      </c>
      <c r="F170">
        <f t="shared" si="9"/>
        <v>0</v>
      </c>
    </row>
    <row r="171" spans="5:6" x14ac:dyDescent="0.35">
      <c r="E171">
        <f t="shared" si="10"/>
        <v>1440</v>
      </c>
      <c r="F171">
        <f t="shared" si="9"/>
        <v>0</v>
      </c>
    </row>
    <row r="172" spans="5:6" x14ac:dyDescent="0.35">
      <c r="E172">
        <f t="shared" si="10"/>
        <v>1450</v>
      </c>
      <c r="F172">
        <f t="shared" si="9"/>
        <v>0</v>
      </c>
    </row>
    <row r="173" spans="5:6" x14ac:dyDescent="0.35">
      <c r="E173">
        <f t="shared" si="10"/>
        <v>1460</v>
      </c>
      <c r="F173">
        <f t="shared" si="9"/>
        <v>0</v>
      </c>
    </row>
    <row r="174" spans="5:6" x14ac:dyDescent="0.35">
      <c r="E174">
        <f t="shared" si="10"/>
        <v>1470</v>
      </c>
      <c r="F174">
        <f t="shared" si="9"/>
        <v>0</v>
      </c>
    </row>
    <row r="175" spans="5:6" x14ac:dyDescent="0.35">
      <c r="E175">
        <f t="shared" si="10"/>
        <v>1480</v>
      </c>
      <c r="F175">
        <f t="shared" si="9"/>
        <v>0</v>
      </c>
    </row>
    <row r="176" spans="5:6" x14ac:dyDescent="0.35">
      <c r="E176">
        <f t="shared" si="10"/>
        <v>1490</v>
      </c>
      <c r="F176">
        <f t="shared" si="9"/>
        <v>0</v>
      </c>
    </row>
    <row r="177" spans="5:6" x14ac:dyDescent="0.35">
      <c r="E177">
        <f t="shared" si="10"/>
        <v>1500</v>
      </c>
      <c r="F177">
        <f t="shared" si="9"/>
        <v>0</v>
      </c>
    </row>
    <row r="178" spans="5:6" x14ac:dyDescent="0.35">
      <c r="E178">
        <f t="shared" si="10"/>
        <v>1510</v>
      </c>
      <c r="F178">
        <f t="shared" si="9"/>
        <v>0</v>
      </c>
    </row>
    <row r="179" spans="5:6" x14ac:dyDescent="0.35">
      <c r="E179">
        <f t="shared" si="10"/>
        <v>1520</v>
      </c>
      <c r="F179">
        <f t="shared" si="9"/>
        <v>0</v>
      </c>
    </row>
    <row r="180" spans="5:6" x14ac:dyDescent="0.35">
      <c r="E180">
        <f t="shared" si="10"/>
        <v>1530</v>
      </c>
      <c r="F180">
        <f t="shared" si="9"/>
        <v>0</v>
      </c>
    </row>
    <row r="181" spans="5:6" x14ac:dyDescent="0.35">
      <c r="E181">
        <f t="shared" si="10"/>
        <v>1540</v>
      </c>
      <c r="F181">
        <f t="shared" si="9"/>
        <v>0</v>
      </c>
    </row>
    <row r="182" spans="5:6" x14ac:dyDescent="0.35">
      <c r="E182">
        <f t="shared" si="10"/>
        <v>1550</v>
      </c>
      <c r="F182">
        <f t="shared" si="9"/>
        <v>0</v>
      </c>
    </row>
    <row r="183" spans="5:6" x14ac:dyDescent="0.35">
      <c r="E183">
        <f t="shared" si="10"/>
        <v>1560</v>
      </c>
      <c r="F183">
        <f t="shared" si="9"/>
        <v>0</v>
      </c>
    </row>
    <row r="184" spans="5:6" x14ac:dyDescent="0.35">
      <c r="E184">
        <f t="shared" si="10"/>
        <v>1570</v>
      </c>
      <c r="F184">
        <f t="shared" si="9"/>
        <v>0</v>
      </c>
    </row>
    <row r="185" spans="5:6" x14ac:dyDescent="0.35">
      <c r="E185">
        <f t="shared" si="10"/>
        <v>1580</v>
      </c>
      <c r="F185">
        <f t="shared" si="9"/>
        <v>0</v>
      </c>
    </row>
    <row r="186" spans="5:6" x14ac:dyDescent="0.35">
      <c r="E186">
        <f t="shared" si="10"/>
        <v>1590</v>
      </c>
      <c r="F186">
        <f t="shared" si="9"/>
        <v>0</v>
      </c>
    </row>
    <row r="187" spans="5:6" x14ac:dyDescent="0.35">
      <c r="E187">
        <f t="shared" si="10"/>
        <v>1600</v>
      </c>
      <c r="F187">
        <f t="shared" si="9"/>
        <v>0</v>
      </c>
    </row>
    <row r="188" spans="5:6" x14ac:dyDescent="0.35">
      <c r="E188">
        <f t="shared" si="10"/>
        <v>1610</v>
      </c>
      <c r="F188">
        <f t="shared" si="9"/>
        <v>0</v>
      </c>
    </row>
    <row r="189" spans="5:6" x14ac:dyDescent="0.35">
      <c r="E189">
        <f t="shared" si="10"/>
        <v>1620</v>
      </c>
      <c r="F189">
        <f t="shared" si="9"/>
        <v>0</v>
      </c>
    </row>
    <row r="190" spans="5:6" x14ac:dyDescent="0.35">
      <c r="E190">
        <f t="shared" si="10"/>
        <v>1630</v>
      </c>
      <c r="F190">
        <f t="shared" si="9"/>
        <v>0</v>
      </c>
    </row>
    <row r="191" spans="5:6" x14ac:dyDescent="0.35">
      <c r="E191">
        <f t="shared" si="10"/>
        <v>1640</v>
      </c>
      <c r="F191">
        <f t="shared" si="9"/>
        <v>0</v>
      </c>
    </row>
    <row r="192" spans="5:6" x14ac:dyDescent="0.35">
      <c r="E192">
        <f t="shared" si="10"/>
        <v>1650</v>
      </c>
      <c r="F192">
        <f t="shared" si="9"/>
        <v>0</v>
      </c>
    </row>
    <row r="193" spans="5:6" x14ac:dyDescent="0.35">
      <c r="E193">
        <f t="shared" si="10"/>
        <v>1660</v>
      </c>
      <c r="F193">
        <f t="shared" si="9"/>
        <v>0</v>
      </c>
    </row>
    <row r="194" spans="5:6" x14ac:dyDescent="0.35">
      <c r="E194">
        <f t="shared" si="10"/>
        <v>1670</v>
      </c>
      <c r="F194">
        <f t="shared" si="9"/>
        <v>0</v>
      </c>
    </row>
    <row r="195" spans="5:6" x14ac:dyDescent="0.35">
      <c r="E195">
        <f t="shared" si="10"/>
        <v>1680</v>
      </c>
      <c r="F195">
        <f t="shared" si="9"/>
        <v>0</v>
      </c>
    </row>
    <row r="196" spans="5:6" x14ac:dyDescent="0.35">
      <c r="E196">
        <f t="shared" si="10"/>
        <v>1690</v>
      </c>
      <c r="F196">
        <f t="shared" si="9"/>
        <v>0</v>
      </c>
    </row>
    <row r="197" spans="5:6" x14ac:dyDescent="0.35">
      <c r="E197">
        <f t="shared" si="10"/>
        <v>1700</v>
      </c>
      <c r="F197">
        <f t="shared" si="9"/>
        <v>0</v>
      </c>
    </row>
    <row r="198" spans="5:6" x14ac:dyDescent="0.35">
      <c r="E198">
        <f t="shared" si="10"/>
        <v>1710</v>
      </c>
      <c r="F198">
        <f t="shared" si="9"/>
        <v>0</v>
      </c>
    </row>
    <row r="199" spans="5:6" x14ac:dyDescent="0.35">
      <c r="E199">
        <f t="shared" si="10"/>
        <v>1720</v>
      </c>
    </row>
    <row r="200" spans="5:6" x14ac:dyDescent="0.35">
      <c r="E200">
        <f t="shared" si="10"/>
        <v>1730</v>
      </c>
    </row>
    <row r="201" spans="5:6" x14ac:dyDescent="0.35">
      <c r="E201">
        <f t="shared" si="10"/>
        <v>1740</v>
      </c>
    </row>
    <row r="202" spans="5:6" x14ac:dyDescent="0.35">
      <c r="E202">
        <f t="shared" si="10"/>
        <v>1750</v>
      </c>
    </row>
    <row r="203" spans="5:6" x14ac:dyDescent="0.35">
      <c r="E203">
        <f t="shared" si="10"/>
        <v>1760</v>
      </c>
    </row>
    <row r="204" spans="5:6" x14ac:dyDescent="0.35">
      <c r="E204">
        <f t="shared" si="10"/>
        <v>1770</v>
      </c>
    </row>
    <row r="205" spans="5:6" x14ac:dyDescent="0.35">
      <c r="E205">
        <f t="shared" si="10"/>
        <v>1780</v>
      </c>
    </row>
    <row r="206" spans="5:6" x14ac:dyDescent="0.35">
      <c r="E206">
        <f t="shared" si="10"/>
        <v>1790</v>
      </c>
    </row>
    <row r="207" spans="5:6" x14ac:dyDescent="0.35">
      <c r="E207">
        <f t="shared" si="10"/>
        <v>1800</v>
      </c>
    </row>
    <row r="208" spans="5:6" x14ac:dyDescent="0.35">
      <c r="E208">
        <f t="shared" si="10"/>
        <v>1810</v>
      </c>
    </row>
    <row r="209" spans="5:5" x14ac:dyDescent="0.35">
      <c r="E209">
        <f t="shared" si="10"/>
        <v>1820</v>
      </c>
    </row>
    <row r="210" spans="5:5" x14ac:dyDescent="0.35">
      <c r="E210">
        <f t="shared" si="10"/>
        <v>1830</v>
      </c>
    </row>
    <row r="211" spans="5:5" x14ac:dyDescent="0.35">
      <c r="E211">
        <f t="shared" si="10"/>
        <v>1840</v>
      </c>
    </row>
    <row r="212" spans="5:5" x14ac:dyDescent="0.35">
      <c r="E212">
        <f t="shared" si="10"/>
        <v>1850</v>
      </c>
    </row>
    <row r="213" spans="5:5" x14ac:dyDescent="0.35">
      <c r="E213">
        <f t="shared" si="10"/>
        <v>1860</v>
      </c>
    </row>
    <row r="214" spans="5:5" x14ac:dyDescent="0.35">
      <c r="E214">
        <f t="shared" si="10"/>
        <v>1870</v>
      </c>
    </row>
    <row r="215" spans="5:5" x14ac:dyDescent="0.35">
      <c r="E215">
        <f t="shared" si="10"/>
        <v>1880</v>
      </c>
    </row>
    <row r="216" spans="5:5" x14ac:dyDescent="0.35">
      <c r="E216">
        <f t="shared" si="10"/>
        <v>1890</v>
      </c>
    </row>
    <row r="217" spans="5:5" x14ac:dyDescent="0.35">
      <c r="E217">
        <f t="shared" si="10"/>
        <v>1900</v>
      </c>
    </row>
    <row r="218" spans="5:5" x14ac:dyDescent="0.35">
      <c r="E218">
        <f t="shared" si="10"/>
        <v>1910</v>
      </c>
    </row>
    <row r="219" spans="5:5" x14ac:dyDescent="0.35">
      <c r="E219">
        <f t="shared" si="10"/>
        <v>1920</v>
      </c>
    </row>
    <row r="220" spans="5:5" x14ac:dyDescent="0.35">
      <c r="E220">
        <f t="shared" si="10"/>
        <v>1930</v>
      </c>
    </row>
    <row r="221" spans="5:5" x14ac:dyDescent="0.35">
      <c r="E221">
        <f t="shared" ref="E221:E256" si="11">E220+$E$25</f>
        <v>1940</v>
      </c>
    </row>
    <row r="222" spans="5:5" x14ac:dyDescent="0.35">
      <c r="E222">
        <f t="shared" si="11"/>
        <v>1950</v>
      </c>
    </row>
    <row r="223" spans="5:5" x14ac:dyDescent="0.35">
      <c r="E223">
        <f t="shared" si="11"/>
        <v>1960</v>
      </c>
    </row>
    <row r="224" spans="5:5" x14ac:dyDescent="0.35">
      <c r="E224">
        <f t="shared" si="11"/>
        <v>1970</v>
      </c>
    </row>
    <row r="225" spans="5:5" x14ac:dyDescent="0.35">
      <c r="E225">
        <f t="shared" si="11"/>
        <v>1980</v>
      </c>
    </row>
    <row r="226" spans="5:5" x14ac:dyDescent="0.35">
      <c r="E226">
        <f t="shared" si="11"/>
        <v>1990</v>
      </c>
    </row>
    <row r="227" spans="5:5" x14ac:dyDescent="0.35">
      <c r="E227">
        <f t="shared" si="11"/>
        <v>2000</v>
      </c>
    </row>
    <row r="228" spans="5:5" x14ac:dyDescent="0.35">
      <c r="E228">
        <f t="shared" si="11"/>
        <v>2010</v>
      </c>
    </row>
    <row r="229" spans="5:5" x14ac:dyDescent="0.35">
      <c r="E229">
        <f t="shared" si="11"/>
        <v>2020</v>
      </c>
    </row>
    <row r="230" spans="5:5" x14ac:dyDescent="0.35">
      <c r="E230">
        <f t="shared" si="11"/>
        <v>2030</v>
      </c>
    </row>
    <row r="231" spans="5:5" x14ac:dyDescent="0.35">
      <c r="E231">
        <f t="shared" si="11"/>
        <v>2040</v>
      </c>
    </row>
    <row r="232" spans="5:5" x14ac:dyDescent="0.35">
      <c r="E232">
        <f t="shared" si="11"/>
        <v>2050</v>
      </c>
    </row>
    <row r="233" spans="5:5" x14ac:dyDescent="0.35">
      <c r="E233">
        <f t="shared" si="11"/>
        <v>2060</v>
      </c>
    </row>
    <row r="234" spans="5:5" x14ac:dyDescent="0.35">
      <c r="E234">
        <f t="shared" si="11"/>
        <v>2070</v>
      </c>
    </row>
    <row r="235" spans="5:5" x14ac:dyDescent="0.35">
      <c r="E235">
        <f t="shared" si="11"/>
        <v>2080</v>
      </c>
    </row>
    <row r="236" spans="5:5" x14ac:dyDescent="0.35">
      <c r="E236">
        <f t="shared" si="11"/>
        <v>2090</v>
      </c>
    </row>
    <row r="237" spans="5:5" x14ac:dyDescent="0.35">
      <c r="E237">
        <f t="shared" si="11"/>
        <v>2100</v>
      </c>
    </row>
    <row r="238" spans="5:5" x14ac:dyDescent="0.35">
      <c r="E238">
        <f t="shared" si="11"/>
        <v>2110</v>
      </c>
    </row>
    <row r="239" spans="5:5" x14ac:dyDescent="0.35">
      <c r="E239">
        <f t="shared" si="11"/>
        <v>2120</v>
      </c>
    </row>
    <row r="240" spans="5:5" x14ac:dyDescent="0.35">
      <c r="E240">
        <f t="shared" si="11"/>
        <v>2130</v>
      </c>
    </row>
    <row r="241" spans="5:5" x14ac:dyDescent="0.35">
      <c r="E241">
        <f t="shared" si="11"/>
        <v>2140</v>
      </c>
    </row>
    <row r="242" spans="5:5" x14ac:dyDescent="0.35">
      <c r="E242">
        <f t="shared" si="11"/>
        <v>2150</v>
      </c>
    </row>
    <row r="243" spans="5:5" x14ac:dyDescent="0.35">
      <c r="E243">
        <f t="shared" si="11"/>
        <v>2160</v>
      </c>
    </row>
    <row r="244" spans="5:5" x14ac:dyDescent="0.35">
      <c r="E244">
        <f t="shared" si="11"/>
        <v>2170</v>
      </c>
    </row>
    <row r="245" spans="5:5" x14ac:dyDescent="0.35">
      <c r="E245">
        <f t="shared" si="11"/>
        <v>2180</v>
      </c>
    </row>
    <row r="246" spans="5:5" x14ac:dyDescent="0.35">
      <c r="E246">
        <f t="shared" si="11"/>
        <v>2190</v>
      </c>
    </row>
    <row r="247" spans="5:5" x14ac:dyDescent="0.35">
      <c r="E247">
        <f t="shared" si="11"/>
        <v>2200</v>
      </c>
    </row>
    <row r="248" spans="5:5" x14ac:dyDescent="0.35">
      <c r="E248">
        <f t="shared" si="11"/>
        <v>2210</v>
      </c>
    </row>
    <row r="249" spans="5:5" x14ac:dyDescent="0.35">
      <c r="E249">
        <f t="shared" si="11"/>
        <v>2220</v>
      </c>
    </row>
    <row r="250" spans="5:5" x14ac:dyDescent="0.35">
      <c r="E250">
        <f t="shared" si="11"/>
        <v>2230</v>
      </c>
    </row>
    <row r="251" spans="5:5" x14ac:dyDescent="0.35">
      <c r="E251">
        <f t="shared" si="11"/>
        <v>2240</v>
      </c>
    </row>
    <row r="252" spans="5:5" x14ac:dyDescent="0.35">
      <c r="E252">
        <f t="shared" si="11"/>
        <v>2250</v>
      </c>
    </row>
    <row r="253" spans="5:5" x14ac:dyDescent="0.35">
      <c r="E253">
        <f t="shared" si="11"/>
        <v>2260</v>
      </c>
    </row>
    <row r="254" spans="5:5" x14ac:dyDescent="0.35">
      <c r="E254">
        <f t="shared" si="11"/>
        <v>2270</v>
      </c>
    </row>
    <row r="255" spans="5:5" x14ac:dyDescent="0.35">
      <c r="E255">
        <f t="shared" si="11"/>
        <v>2280</v>
      </c>
    </row>
    <row r="256" spans="5:5" x14ac:dyDescent="0.35">
      <c r="E256">
        <f t="shared" si="11"/>
        <v>2290</v>
      </c>
    </row>
  </sheetData>
  <mergeCells count="4">
    <mergeCell ref="B10:F10"/>
    <mergeCell ref="H10:L10"/>
    <mergeCell ref="H16:K16"/>
    <mergeCell ref="B16:E16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CAAAC-72D4-485D-9362-B632F88DE02D}">
  <dimension ref="B2:I29"/>
  <sheetViews>
    <sheetView topLeftCell="A24" workbookViewId="0">
      <selection activeCell="D40" sqref="D40"/>
    </sheetView>
  </sheetViews>
  <sheetFormatPr baseColWidth="10" defaultRowHeight="14.5" x14ac:dyDescent="0.35"/>
  <sheetData>
    <row r="2" spans="2:9" x14ac:dyDescent="0.35">
      <c r="C2" t="s">
        <v>20</v>
      </c>
      <c r="D2" t="s">
        <v>21</v>
      </c>
    </row>
    <row r="3" spans="2:9" x14ac:dyDescent="0.35">
      <c r="B3" t="s">
        <v>19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H3" t="s">
        <v>10</v>
      </c>
      <c r="I3" t="s">
        <v>11</v>
      </c>
    </row>
    <row r="4" spans="2:9" x14ac:dyDescent="0.35">
      <c r="B4">
        <v>1</v>
      </c>
      <c r="C4">
        <v>3</v>
      </c>
      <c r="D4">
        <v>3</v>
      </c>
      <c r="E4">
        <v>9</v>
      </c>
      <c r="F4">
        <v>9</v>
      </c>
      <c r="G4">
        <v>2.9749999999999996</v>
      </c>
      <c r="H4">
        <v>0.14062499999999967</v>
      </c>
      <c r="I4">
        <v>0.15999999999999992</v>
      </c>
    </row>
    <row r="5" spans="2:9" x14ac:dyDescent="0.35">
      <c r="B5">
        <v>2</v>
      </c>
      <c r="C5">
        <v>2</v>
      </c>
      <c r="D5">
        <v>2</v>
      </c>
      <c r="E5">
        <v>4</v>
      </c>
      <c r="F5">
        <v>4</v>
      </c>
      <c r="G5">
        <v>3.3499999999999996</v>
      </c>
      <c r="H5">
        <v>0.56249999999999933</v>
      </c>
      <c r="I5">
        <v>0.3600000000000001</v>
      </c>
    </row>
    <row r="6" spans="2:9" x14ac:dyDescent="0.35">
      <c r="B6">
        <v>3</v>
      </c>
      <c r="C6">
        <v>6</v>
      </c>
      <c r="D6">
        <v>1</v>
      </c>
      <c r="E6">
        <v>6</v>
      </c>
      <c r="F6">
        <v>36</v>
      </c>
      <c r="G6">
        <v>1.8499999999999996</v>
      </c>
      <c r="H6">
        <v>0.56250000000000067</v>
      </c>
      <c r="I6">
        <v>2.5600000000000005</v>
      </c>
    </row>
    <row r="7" spans="2:9" x14ac:dyDescent="0.35">
      <c r="B7">
        <v>4</v>
      </c>
      <c r="C7">
        <v>4</v>
      </c>
      <c r="D7">
        <v>4</v>
      </c>
      <c r="E7">
        <v>16</v>
      </c>
      <c r="F7">
        <v>16</v>
      </c>
      <c r="G7">
        <v>2.5999999999999996</v>
      </c>
      <c r="H7">
        <v>1.9721522630525295E-31</v>
      </c>
      <c r="I7">
        <v>1.9599999999999997</v>
      </c>
    </row>
    <row r="8" spans="2:9" x14ac:dyDescent="0.35">
      <c r="B8">
        <v>5</v>
      </c>
      <c r="C8">
        <v>2</v>
      </c>
      <c r="D8">
        <v>5</v>
      </c>
      <c r="E8">
        <v>10</v>
      </c>
      <c r="F8">
        <v>4</v>
      </c>
      <c r="G8">
        <v>3.3499999999999996</v>
      </c>
      <c r="H8">
        <v>0.56249999999999933</v>
      </c>
      <c r="I8">
        <v>5.76</v>
      </c>
    </row>
    <row r="9" spans="2:9" x14ac:dyDescent="0.35">
      <c r="B9">
        <v>6</v>
      </c>
      <c r="C9">
        <v>4</v>
      </c>
      <c r="D9">
        <v>2</v>
      </c>
      <c r="E9">
        <v>8</v>
      </c>
      <c r="F9">
        <v>16</v>
      </c>
      <c r="G9">
        <v>2.5999999999999996</v>
      </c>
      <c r="H9">
        <v>1.9721522630525295E-31</v>
      </c>
      <c r="I9">
        <v>0.3600000000000001</v>
      </c>
    </row>
    <row r="10" spans="2:9" x14ac:dyDescent="0.35">
      <c r="B10">
        <v>7</v>
      </c>
      <c r="C10">
        <v>7</v>
      </c>
      <c r="D10">
        <v>2</v>
      </c>
      <c r="E10">
        <v>14</v>
      </c>
      <c r="F10">
        <v>49</v>
      </c>
      <c r="G10">
        <v>1.4749999999999996</v>
      </c>
      <c r="H10">
        <v>1.2656250000000009</v>
      </c>
      <c r="I10">
        <v>0.3600000000000001</v>
      </c>
    </row>
    <row r="11" spans="2:9" x14ac:dyDescent="0.35">
      <c r="B11">
        <v>8</v>
      </c>
      <c r="C11">
        <v>3</v>
      </c>
      <c r="D11">
        <v>2</v>
      </c>
      <c r="E11">
        <v>6</v>
      </c>
      <c r="F11">
        <v>9</v>
      </c>
      <c r="G11">
        <v>2.9749999999999996</v>
      </c>
      <c r="H11">
        <v>0.14062499999999967</v>
      </c>
      <c r="I11">
        <v>0.3600000000000001</v>
      </c>
    </row>
    <row r="12" spans="2:9" x14ac:dyDescent="0.35">
      <c r="B12">
        <v>9</v>
      </c>
      <c r="C12">
        <v>4</v>
      </c>
      <c r="D12">
        <v>3</v>
      </c>
      <c r="E12">
        <v>12</v>
      </c>
      <c r="F12">
        <v>16</v>
      </c>
      <c r="G12">
        <v>2.5999999999999996</v>
      </c>
      <c r="H12">
        <v>1.9721522630525295E-31</v>
      </c>
      <c r="I12">
        <v>0.15999999999999992</v>
      </c>
    </row>
    <row r="13" spans="2:9" x14ac:dyDescent="0.35">
      <c r="B13">
        <v>10</v>
      </c>
      <c r="C13">
        <v>5</v>
      </c>
      <c r="D13">
        <v>2</v>
      </c>
      <c r="E13">
        <v>10</v>
      </c>
      <c r="F13">
        <v>25</v>
      </c>
      <c r="G13">
        <v>2.2249999999999996</v>
      </c>
      <c r="H13">
        <v>0.14062500000000033</v>
      </c>
      <c r="I13">
        <v>0.3600000000000001</v>
      </c>
    </row>
    <row r="14" spans="2:9" x14ac:dyDescent="0.35">
      <c r="B14" t="s">
        <v>12</v>
      </c>
      <c r="C14">
        <v>40</v>
      </c>
      <c r="D14">
        <v>26</v>
      </c>
      <c r="E14">
        <v>95</v>
      </c>
      <c r="F14">
        <v>184</v>
      </c>
      <c r="G14">
        <v>26</v>
      </c>
      <c r="H14">
        <v>3.375</v>
      </c>
      <c r="I14">
        <v>12.399999999999999</v>
      </c>
    </row>
    <row r="17" spans="2:9" x14ac:dyDescent="0.35">
      <c r="C17" t="s">
        <v>20</v>
      </c>
      <c r="D17" t="s">
        <v>21</v>
      </c>
    </row>
    <row r="18" spans="2:9" x14ac:dyDescent="0.35">
      <c r="B18" t="s">
        <v>19</v>
      </c>
      <c r="C18" t="s">
        <v>5</v>
      </c>
      <c r="D18" t="s">
        <v>6</v>
      </c>
      <c r="E18" t="s">
        <v>7</v>
      </c>
      <c r="F18" t="s">
        <v>8</v>
      </c>
      <c r="G18" t="s">
        <v>9</v>
      </c>
      <c r="H18" t="s">
        <v>10</v>
      </c>
      <c r="I18" t="s">
        <v>11</v>
      </c>
    </row>
    <row r="19" spans="2:9" x14ac:dyDescent="0.35">
      <c r="B19">
        <v>1</v>
      </c>
      <c r="C19">
        <v>3</v>
      </c>
      <c r="D19">
        <v>3</v>
      </c>
    </row>
    <row r="20" spans="2:9" x14ac:dyDescent="0.35">
      <c r="B20">
        <v>2</v>
      </c>
      <c r="C20">
        <v>2</v>
      </c>
      <c r="D20">
        <v>2</v>
      </c>
    </row>
    <row r="21" spans="2:9" x14ac:dyDescent="0.35">
      <c r="B21">
        <v>3</v>
      </c>
      <c r="C21">
        <v>6</v>
      </c>
      <c r="D21">
        <v>1</v>
      </c>
    </row>
    <row r="22" spans="2:9" x14ac:dyDescent="0.35">
      <c r="B22">
        <v>4</v>
      </c>
      <c r="C22">
        <v>4</v>
      </c>
      <c r="D22">
        <v>4</v>
      </c>
    </row>
    <row r="23" spans="2:9" x14ac:dyDescent="0.35">
      <c r="B23">
        <v>5</v>
      </c>
      <c r="C23">
        <v>2</v>
      </c>
      <c r="D23">
        <v>5</v>
      </c>
    </row>
    <row r="24" spans="2:9" x14ac:dyDescent="0.35">
      <c r="B24">
        <v>6</v>
      </c>
      <c r="C24">
        <v>4</v>
      </c>
      <c r="D24">
        <v>2</v>
      </c>
    </row>
    <row r="25" spans="2:9" x14ac:dyDescent="0.35">
      <c r="B25">
        <v>7</v>
      </c>
      <c r="C25">
        <v>7</v>
      </c>
      <c r="D25">
        <v>2</v>
      </c>
    </row>
    <row r="26" spans="2:9" x14ac:dyDescent="0.35">
      <c r="B26">
        <v>8</v>
      </c>
      <c r="C26">
        <v>3</v>
      </c>
      <c r="D26">
        <v>2</v>
      </c>
    </row>
    <row r="27" spans="2:9" x14ac:dyDescent="0.35">
      <c r="B27">
        <v>9</v>
      </c>
      <c r="C27">
        <v>4</v>
      </c>
      <c r="D27">
        <v>3</v>
      </c>
    </row>
    <row r="28" spans="2:9" x14ac:dyDescent="0.35">
      <c r="B28">
        <v>10</v>
      </c>
      <c r="C28">
        <v>5</v>
      </c>
      <c r="D28">
        <v>2</v>
      </c>
    </row>
    <row r="29" spans="2:9" x14ac:dyDescent="0.35">
      <c r="B29" t="s">
        <v>12</v>
      </c>
      <c r="C29">
        <v>40</v>
      </c>
      <c r="D29">
        <v>26</v>
      </c>
      <c r="E29">
        <v>95</v>
      </c>
      <c r="F29">
        <v>184</v>
      </c>
      <c r="G29">
        <v>26</v>
      </c>
      <c r="H29">
        <v>3.375</v>
      </c>
      <c r="I29">
        <v>12.399999999999999</v>
      </c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58D12-6817-406A-83BC-50F4F282F01B}">
  <dimension ref="B4:L256"/>
  <sheetViews>
    <sheetView tabSelected="1" topLeftCell="A11" workbookViewId="0">
      <selection activeCell="D24" sqref="D24"/>
    </sheetView>
  </sheetViews>
  <sheetFormatPr baseColWidth="10" defaultRowHeight="14.5" x14ac:dyDescent="0.35"/>
  <cols>
    <col min="2" max="2" width="19.1796875" bestFit="1" customWidth="1"/>
    <col min="6" max="6" width="13.26953125" bestFit="1" customWidth="1"/>
    <col min="8" max="8" width="16.36328125" bestFit="1" customWidth="1"/>
    <col min="12" max="12" width="16.36328125" bestFit="1" customWidth="1"/>
  </cols>
  <sheetData>
    <row r="4" spans="2:12" ht="15" thickBot="1" x14ac:dyDescent="0.4"/>
    <row r="5" spans="2:12" ht="15" thickBot="1" x14ac:dyDescent="0.4">
      <c r="B5" s="10"/>
      <c r="C5" s="11" t="s">
        <v>24</v>
      </c>
      <c r="D5" s="11" t="s">
        <v>25</v>
      </c>
      <c r="E5" s="11" t="s">
        <v>26</v>
      </c>
      <c r="H5" s="2"/>
      <c r="I5" s="6" t="s">
        <v>24</v>
      </c>
      <c r="J5" s="5" t="s">
        <v>25</v>
      </c>
      <c r="K5" s="5" t="s">
        <v>26</v>
      </c>
    </row>
    <row r="6" spans="2:12" ht="15" thickBot="1" x14ac:dyDescent="0.4">
      <c r="B6" s="9" t="s">
        <v>23</v>
      </c>
      <c r="C6" s="8">
        <v>800</v>
      </c>
      <c r="D6" s="8">
        <v>200</v>
      </c>
      <c r="E6" s="8">
        <v>900</v>
      </c>
      <c r="F6">
        <f>SUM(C6:E6)</f>
        <v>1900</v>
      </c>
      <c r="H6" s="3" t="s">
        <v>23</v>
      </c>
      <c r="I6" s="5">
        <v>800</v>
      </c>
      <c r="J6" s="5">
        <v>200</v>
      </c>
      <c r="K6" s="5">
        <v>900</v>
      </c>
    </row>
    <row r="7" spans="2:12" ht="15" thickBot="1" x14ac:dyDescent="0.4">
      <c r="B7" s="9" t="s">
        <v>22</v>
      </c>
      <c r="C7" s="8">
        <v>1260</v>
      </c>
      <c r="D7" s="8">
        <v>540</v>
      </c>
      <c r="E7" s="8">
        <f>4000-SUM(C6:E6)-C7-D7</f>
        <v>300</v>
      </c>
      <c r="F7">
        <f>SUM(C7:E7)</f>
        <v>2100</v>
      </c>
      <c r="H7" s="3" t="s">
        <v>22</v>
      </c>
      <c r="I7" s="5">
        <v>1260</v>
      </c>
      <c r="J7" s="5">
        <v>540</v>
      </c>
      <c r="K7" s="5">
        <f>4000-I6-J6-K6-I7-J7</f>
        <v>300</v>
      </c>
    </row>
    <row r="8" spans="2:12" x14ac:dyDescent="0.35">
      <c r="C8">
        <f>SUM(C6:C7)</f>
        <v>2060</v>
      </c>
      <c r="D8">
        <f>SUM(D6:D7)</f>
        <v>740</v>
      </c>
      <c r="E8">
        <f>SUM(E6:E7)</f>
        <v>1200</v>
      </c>
      <c r="F8">
        <f>SUM(C8:E8)</f>
        <v>4000</v>
      </c>
    </row>
    <row r="10" spans="2:12" ht="15" thickBot="1" x14ac:dyDescent="0.4">
      <c r="B10" s="14" t="s">
        <v>28</v>
      </c>
      <c r="C10" s="14"/>
      <c r="D10" s="14"/>
      <c r="E10" s="14"/>
      <c r="F10" s="14"/>
      <c r="H10" s="14" t="s">
        <v>28</v>
      </c>
      <c r="I10" s="14"/>
      <c r="J10" s="14"/>
      <c r="K10" s="14"/>
      <c r="L10" s="14"/>
    </row>
    <row r="11" spans="2:12" ht="15" thickBot="1" x14ac:dyDescent="0.4">
      <c r="B11" s="2"/>
      <c r="C11" s="11" t="s">
        <v>24</v>
      </c>
      <c r="D11" s="11" t="s">
        <v>25</v>
      </c>
      <c r="E11" s="11" t="s">
        <v>26</v>
      </c>
      <c r="F11" s="3" t="s">
        <v>27</v>
      </c>
      <c r="H11" s="2"/>
      <c r="I11" s="6" t="s">
        <v>24</v>
      </c>
      <c r="J11" s="5" t="s">
        <v>25</v>
      </c>
      <c r="K11" s="5" t="s">
        <v>26</v>
      </c>
      <c r="L11" s="3" t="s">
        <v>27</v>
      </c>
    </row>
    <row r="12" spans="2:12" x14ac:dyDescent="0.35">
      <c r="B12" s="5" t="s">
        <v>23</v>
      </c>
      <c r="C12" s="7">
        <f t="shared" ref="C12:F14" si="0">C6/$F$8</f>
        <v>0.2</v>
      </c>
      <c r="D12" s="7">
        <f t="shared" si="0"/>
        <v>0.05</v>
      </c>
      <c r="E12" s="7">
        <f t="shared" si="0"/>
        <v>0.22500000000000001</v>
      </c>
      <c r="F12" s="7">
        <f t="shared" si="0"/>
        <v>0.47499999999999998</v>
      </c>
      <c r="H12" s="3" t="s">
        <v>23</v>
      </c>
      <c r="I12" s="7">
        <f>I6/$L$14</f>
        <v>0.2</v>
      </c>
      <c r="J12" s="7">
        <f t="shared" ref="J12:K12" si="1">J6/$L$14</f>
        <v>0.05</v>
      </c>
      <c r="K12" s="7">
        <f t="shared" si="1"/>
        <v>0.22500000000000001</v>
      </c>
      <c r="L12" s="7">
        <f>SUM(I12:K12)</f>
        <v>0.47499999999999998</v>
      </c>
    </row>
    <row r="13" spans="2:12" x14ac:dyDescent="0.35">
      <c r="B13" s="5" t="s">
        <v>22</v>
      </c>
      <c r="C13" s="7">
        <f t="shared" si="0"/>
        <v>0.315</v>
      </c>
      <c r="D13" s="7">
        <f t="shared" si="0"/>
        <v>0.13500000000000001</v>
      </c>
      <c r="E13" s="7">
        <f t="shared" si="0"/>
        <v>7.4999999999999997E-2</v>
      </c>
      <c r="F13" s="7">
        <f t="shared" si="0"/>
        <v>0.52500000000000002</v>
      </c>
      <c r="H13" s="3" t="s">
        <v>22</v>
      </c>
      <c r="I13" s="7">
        <f t="shared" ref="I13:K13" si="2">I7/$L$14</f>
        <v>0.315</v>
      </c>
      <c r="J13" s="7">
        <f t="shared" si="2"/>
        <v>0.13500000000000001</v>
      </c>
      <c r="K13" s="7">
        <f t="shared" si="2"/>
        <v>7.4999999999999997E-2</v>
      </c>
      <c r="L13" s="7">
        <f>SUM(I13:K13)</f>
        <v>0.52500000000000002</v>
      </c>
    </row>
    <row r="14" spans="2:12" x14ac:dyDescent="0.35">
      <c r="B14" s="3" t="s">
        <v>27</v>
      </c>
      <c r="C14" s="7">
        <f t="shared" si="0"/>
        <v>0.51500000000000001</v>
      </c>
      <c r="D14" s="7">
        <f t="shared" si="0"/>
        <v>0.185</v>
      </c>
      <c r="E14" s="7">
        <f t="shared" si="0"/>
        <v>0.3</v>
      </c>
      <c r="F14" s="7">
        <f t="shared" si="0"/>
        <v>1</v>
      </c>
      <c r="H14" s="3" t="s">
        <v>27</v>
      </c>
      <c r="I14" s="7">
        <f>I13+I12</f>
        <v>0.51500000000000001</v>
      </c>
      <c r="J14" s="7">
        <f>J13+J12</f>
        <v>0.185</v>
      </c>
      <c r="K14" s="7">
        <f>K13+K12</f>
        <v>0.3</v>
      </c>
      <c r="L14" s="2">
        <v>4000</v>
      </c>
    </row>
    <row r="16" spans="2:12" ht="15" thickBot="1" x14ac:dyDescent="0.4">
      <c r="B16" s="15" t="s">
        <v>29</v>
      </c>
      <c r="C16" s="15"/>
      <c r="D16" s="15"/>
      <c r="E16" s="15"/>
      <c r="H16" s="15" t="s">
        <v>29</v>
      </c>
      <c r="I16" s="15"/>
      <c r="J16" s="15"/>
      <c r="K16" s="15"/>
    </row>
    <row r="17" spans="2:12" ht="15" thickBot="1" x14ac:dyDescent="0.4">
      <c r="B17" s="2"/>
      <c r="C17" s="11" t="s">
        <v>24</v>
      </c>
      <c r="D17" s="11" t="s">
        <v>25</v>
      </c>
      <c r="E17" s="11" t="s">
        <v>26</v>
      </c>
      <c r="H17" s="2"/>
      <c r="I17" s="6" t="s">
        <v>24</v>
      </c>
      <c r="J17" s="5" t="s">
        <v>25</v>
      </c>
      <c r="K17" s="5" t="s">
        <v>26</v>
      </c>
    </row>
    <row r="18" spans="2:12" x14ac:dyDescent="0.35">
      <c r="B18" s="5" t="s">
        <v>23</v>
      </c>
      <c r="C18" s="4">
        <f>C14*$F12</f>
        <v>0.24462499999999998</v>
      </c>
      <c r="D18" s="4">
        <f t="shared" ref="D18:E18" si="3">D14*$F12</f>
        <v>8.7874999999999995E-2</v>
      </c>
      <c r="E18" s="4">
        <f t="shared" si="3"/>
        <v>0.14249999999999999</v>
      </c>
      <c r="H18" s="3" t="s">
        <v>23</v>
      </c>
      <c r="I18" s="4">
        <f>I14*$L12</f>
        <v>0.24462499999999998</v>
      </c>
      <c r="J18" s="4">
        <f>J14*$L12</f>
        <v>8.7874999999999995E-2</v>
      </c>
      <c r="K18" s="4">
        <f>K14*$L12</f>
        <v>0.14249999999999999</v>
      </c>
    </row>
    <row r="19" spans="2:12" x14ac:dyDescent="0.35">
      <c r="B19" s="5" t="s">
        <v>22</v>
      </c>
      <c r="C19" s="4">
        <f>C14*$F13</f>
        <v>0.27037500000000003</v>
      </c>
      <c r="D19" s="4">
        <f t="shared" ref="D19:E19" si="4">D14*$F13</f>
        <v>9.7125000000000003E-2</v>
      </c>
      <c r="E19" s="4">
        <f t="shared" si="4"/>
        <v>0.1575</v>
      </c>
      <c r="H19" s="3" t="s">
        <v>22</v>
      </c>
      <c r="I19" s="4">
        <f>I14*$L13</f>
        <v>0.27037500000000003</v>
      </c>
      <c r="J19" s="4">
        <f>J14*$L13</f>
        <v>9.7125000000000003E-2</v>
      </c>
      <c r="K19" s="4">
        <f t="shared" ref="J19:K19" si="5">K14*$L13</f>
        <v>0.1575</v>
      </c>
    </row>
    <row r="21" spans="2:12" x14ac:dyDescent="0.35">
      <c r="H21" s="16" t="s">
        <v>63</v>
      </c>
      <c r="I21" s="17">
        <f>(I18-I12)^2/I12</f>
        <v>9.9569531249999871E-3</v>
      </c>
      <c r="J21" s="17">
        <f t="shared" ref="J21:K21" si="6">(J18-J12)^2/J12</f>
        <v>2.8690312499999985E-2</v>
      </c>
      <c r="K21" s="17">
        <f t="shared" si="6"/>
        <v>3.0250000000000013E-2</v>
      </c>
      <c r="L21" s="17">
        <f>SUM(I21:K21)</f>
        <v>6.8897265624999982E-2</v>
      </c>
    </row>
    <row r="22" spans="2:12" x14ac:dyDescent="0.35">
      <c r="B22" t="s">
        <v>30</v>
      </c>
      <c r="C22">
        <f>(C12-C18)^2/C18</f>
        <v>8.1405850792028514E-3</v>
      </c>
      <c r="D22">
        <f t="shared" ref="D22:E22" si="7">(D12-D18)^2/D18</f>
        <v>1.6324502133712653E-2</v>
      </c>
      <c r="E22">
        <f t="shared" si="7"/>
        <v>4.7763157894736868E-2</v>
      </c>
      <c r="H22" s="16"/>
      <c r="I22" s="17">
        <f t="shared" ref="I22:K22" si="8">(I19-I13)^2/I13</f>
        <v>6.3218749999999924E-3</v>
      </c>
      <c r="J22" s="17">
        <f t="shared" si="8"/>
        <v>1.0626041666666669E-2</v>
      </c>
      <c r="K22" s="17">
        <f t="shared" si="8"/>
        <v>9.0750000000000011E-2</v>
      </c>
      <c r="L22" s="17">
        <f>SUM(I22:K22)</f>
        <v>0.10769791666666667</v>
      </c>
    </row>
    <row r="23" spans="2:12" x14ac:dyDescent="0.35">
      <c r="C23">
        <f t="shared" ref="C23:E23" si="9">(C13-C19)^2/C19</f>
        <v>7.3652912621359123E-3</v>
      </c>
      <c r="D23">
        <f t="shared" si="9"/>
        <v>1.476978764478765E-2</v>
      </c>
      <c r="E23">
        <f t="shared" si="9"/>
        <v>4.3214285714285719E-2</v>
      </c>
      <c r="H23" s="17"/>
      <c r="I23" s="17"/>
      <c r="J23" s="17"/>
      <c r="K23" s="17"/>
      <c r="L23" s="17">
        <f>L22+L21</f>
        <v>0.17659518229166665</v>
      </c>
    </row>
    <row r="24" spans="2:12" x14ac:dyDescent="0.35">
      <c r="B24" t="s">
        <v>32</v>
      </c>
      <c r="C24" s="18">
        <f>F8*(SUM(C22:E22)+SUM(C23:E23))</f>
        <v>550.31043891544664</v>
      </c>
      <c r="D24" s="19" t="s">
        <v>64</v>
      </c>
      <c r="H24" s="17"/>
      <c r="I24" s="17"/>
      <c r="J24" s="17"/>
      <c r="K24" s="17" t="s">
        <v>61</v>
      </c>
      <c r="L24" s="17">
        <f>4000*L23</f>
        <v>706.38072916666658</v>
      </c>
    </row>
    <row r="25" spans="2:12" x14ac:dyDescent="0.35">
      <c r="B25" t="s">
        <v>31</v>
      </c>
      <c r="C25">
        <v>2</v>
      </c>
      <c r="E25">
        <v>10</v>
      </c>
      <c r="K25" t="s">
        <v>62</v>
      </c>
      <c r="L25">
        <f>_xlfn.CHISQ.INV(0.99,2)</f>
        <v>9.2103403719761818</v>
      </c>
    </row>
    <row r="26" spans="2:12" x14ac:dyDescent="0.35">
      <c r="B26" t="s">
        <v>33</v>
      </c>
      <c r="C26">
        <f>_xlfn.CHISQ.INV(0.99,2)</f>
        <v>9.2103403719761818</v>
      </c>
      <c r="F26" t="s">
        <v>50</v>
      </c>
    </row>
    <row r="27" spans="2:12" x14ac:dyDescent="0.35">
      <c r="E27">
        <v>0</v>
      </c>
      <c r="F27">
        <f>_xlfn.CHISQ.DIST(E27,2,)</f>
        <v>0.5</v>
      </c>
    </row>
    <row r="28" spans="2:12" x14ac:dyDescent="0.35">
      <c r="E28">
        <f>E27+$E$25</f>
        <v>10</v>
      </c>
      <c r="F28">
        <f t="shared" ref="F28:F91" si="10">_xlfn.CHISQ.DIST(E28,2,)</f>
        <v>3.3689734995427331E-3</v>
      </c>
    </row>
    <row r="29" spans="2:12" x14ac:dyDescent="0.35">
      <c r="E29">
        <f t="shared" ref="E29:E92" si="11">E28+$E$25</f>
        <v>20</v>
      </c>
      <c r="F29">
        <f t="shared" si="10"/>
        <v>2.269996488124243E-5</v>
      </c>
    </row>
    <row r="30" spans="2:12" x14ac:dyDescent="0.35">
      <c r="E30">
        <f t="shared" si="11"/>
        <v>30</v>
      </c>
      <c r="F30">
        <f t="shared" si="10"/>
        <v>1.5295116025091289E-7</v>
      </c>
    </row>
    <row r="31" spans="2:12" x14ac:dyDescent="0.35">
      <c r="E31">
        <f t="shared" si="11"/>
        <v>40</v>
      </c>
      <c r="F31">
        <f t="shared" si="10"/>
        <v>1.0305768112192789E-9</v>
      </c>
    </row>
    <row r="32" spans="2:12" x14ac:dyDescent="0.35">
      <c r="E32">
        <f t="shared" si="11"/>
        <v>50</v>
      </c>
      <c r="F32">
        <f t="shared" si="10"/>
        <v>6.9439719324820096E-12</v>
      </c>
    </row>
    <row r="33" spans="5:6" x14ac:dyDescent="0.35">
      <c r="E33">
        <f t="shared" si="11"/>
        <v>60</v>
      </c>
      <c r="F33">
        <f t="shared" si="10"/>
        <v>4.6788114844200874E-14</v>
      </c>
    </row>
    <row r="34" spans="5:6" x14ac:dyDescent="0.35">
      <c r="E34">
        <f t="shared" si="11"/>
        <v>70</v>
      </c>
      <c r="F34">
        <f t="shared" si="10"/>
        <v>3.1525583800734941E-16</v>
      </c>
    </row>
    <row r="35" spans="5:6" x14ac:dyDescent="0.35">
      <c r="E35">
        <f t="shared" si="11"/>
        <v>80</v>
      </c>
      <c r="F35">
        <f t="shared" si="10"/>
        <v>2.1241771276457944E-18</v>
      </c>
    </row>
    <row r="36" spans="5:6" x14ac:dyDescent="0.35">
      <c r="E36">
        <f t="shared" si="11"/>
        <v>90</v>
      </c>
      <c r="F36">
        <f t="shared" si="10"/>
        <v>1.4312592902746968E-20</v>
      </c>
    </row>
    <row r="37" spans="5:6" x14ac:dyDescent="0.35">
      <c r="E37">
        <f t="shared" si="11"/>
        <v>100</v>
      </c>
      <c r="F37">
        <f t="shared" si="10"/>
        <v>9.6437492398195879E-23</v>
      </c>
    </row>
    <row r="38" spans="5:6" x14ac:dyDescent="0.35">
      <c r="E38">
        <f t="shared" si="11"/>
        <v>110</v>
      </c>
      <c r="F38">
        <f t="shared" si="10"/>
        <v>6.4979071250375165E-25</v>
      </c>
    </row>
    <row r="39" spans="5:6" x14ac:dyDescent="0.35">
      <c r="E39">
        <f t="shared" si="11"/>
        <v>120</v>
      </c>
      <c r="F39">
        <f t="shared" si="10"/>
        <v>4.3782553813482586E-27</v>
      </c>
    </row>
    <row r="40" spans="5:6" x14ac:dyDescent="0.35">
      <c r="E40">
        <f t="shared" si="11"/>
        <v>130</v>
      </c>
      <c r="F40">
        <f t="shared" si="10"/>
        <v>2.9500452707985299E-29</v>
      </c>
    </row>
    <row r="41" spans="5:6" x14ac:dyDescent="0.35">
      <c r="E41">
        <f t="shared" si="11"/>
        <v>140</v>
      </c>
      <c r="F41">
        <f t="shared" si="10"/>
        <v>1.9877248679543239E-31</v>
      </c>
    </row>
    <row r="42" spans="5:6" x14ac:dyDescent="0.35">
      <c r="E42">
        <f t="shared" si="11"/>
        <v>150</v>
      </c>
      <c r="F42">
        <f t="shared" si="10"/>
        <v>1.3393184809040387E-33</v>
      </c>
    </row>
    <row r="43" spans="5:6" x14ac:dyDescent="0.35">
      <c r="E43">
        <f t="shared" si="11"/>
        <v>160</v>
      </c>
      <c r="F43">
        <f t="shared" si="10"/>
        <v>9.0242569392270725E-36</v>
      </c>
    </row>
    <row r="44" spans="5:6" x14ac:dyDescent="0.35">
      <c r="E44">
        <f t="shared" si="11"/>
        <v>170</v>
      </c>
      <c r="F44">
        <f t="shared" si="10"/>
        <v>6.08049649626413E-38</v>
      </c>
    </row>
    <row r="45" spans="5:6" x14ac:dyDescent="0.35">
      <c r="E45">
        <f t="shared" si="11"/>
        <v>180</v>
      </c>
      <c r="F45">
        <f t="shared" si="10"/>
        <v>4.0970063119952573E-40</v>
      </c>
    </row>
    <row r="46" spans="5:6" x14ac:dyDescent="0.35">
      <c r="E46">
        <f t="shared" si="11"/>
        <v>190</v>
      </c>
      <c r="F46">
        <f t="shared" si="10"/>
        <v>2.7605411385142659E-42</v>
      </c>
    </row>
    <row r="47" spans="5:6" x14ac:dyDescent="0.35">
      <c r="E47">
        <f t="shared" si="11"/>
        <v>200</v>
      </c>
      <c r="F47">
        <f t="shared" si="10"/>
        <v>1.8600379880104188E-44</v>
      </c>
    </row>
    <row r="48" spans="5:6" x14ac:dyDescent="0.35">
      <c r="E48">
        <f t="shared" si="11"/>
        <v>210</v>
      </c>
      <c r="F48">
        <f t="shared" si="10"/>
        <v>1.2532837379499762E-46</v>
      </c>
    </row>
    <row r="49" spans="5:6" x14ac:dyDescent="0.35">
      <c r="E49">
        <f t="shared" si="11"/>
        <v>220</v>
      </c>
      <c r="F49">
        <f t="shared" si="10"/>
        <v>8.4445594011226637E-49</v>
      </c>
    </row>
    <row r="50" spans="5:6" x14ac:dyDescent="0.35">
      <c r="E50">
        <f t="shared" si="11"/>
        <v>230</v>
      </c>
      <c r="F50">
        <f t="shared" si="10"/>
        <v>5.6898993675393408E-51</v>
      </c>
    </row>
    <row r="51" spans="5:6" x14ac:dyDescent="0.35">
      <c r="E51">
        <f t="shared" si="11"/>
        <v>240</v>
      </c>
      <c r="F51">
        <f t="shared" si="10"/>
        <v>3.8338240368609989E-53</v>
      </c>
    </row>
    <row r="52" spans="5:6" x14ac:dyDescent="0.35">
      <c r="E52">
        <f t="shared" si="11"/>
        <v>250</v>
      </c>
      <c r="F52">
        <f t="shared" si="10"/>
        <v>2.5832103164189316E-55</v>
      </c>
    </row>
    <row r="53" spans="5:6" x14ac:dyDescent="0.35">
      <c r="E53">
        <f t="shared" si="11"/>
        <v>260</v>
      </c>
      <c r="F53">
        <f t="shared" si="10"/>
        <v>1.7405534199521549E-57</v>
      </c>
    </row>
    <row r="54" spans="5:6" x14ac:dyDescent="0.35">
      <c r="E54">
        <f t="shared" si="11"/>
        <v>270</v>
      </c>
      <c r="F54">
        <f t="shared" si="10"/>
        <v>1.1727756692714574E-59</v>
      </c>
    </row>
    <row r="55" spans="5:6" x14ac:dyDescent="0.35">
      <c r="E55">
        <f t="shared" si="11"/>
        <v>280</v>
      </c>
      <c r="F55">
        <f t="shared" si="10"/>
        <v>7.9021003013680617E-62</v>
      </c>
    </row>
    <row r="56" spans="5:6" x14ac:dyDescent="0.35">
      <c r="E56">
        <f t="shared" si="11"/>
        <v>290</v>
      </c>
      <c r="F56">
        <f t="shared" si="10"/>
        <v>5.3243933012075305E-64</v>
      </c>
    </row>
    <row r="57" spans="5:6" x14ac:dyDescent="0.35">
      <c r="E57">
        <f t="shared" si="11"/>
        <v>300</v>
      </c>
      <c r="F57">
        <f t="shared" si="10"/>
        <v>3.5875479865822044E-66</v>
      </c>
    </row>
    <row r="58" spans="5:6" x14ac:dyDescent="0.35">
      <c r="E58">
        <f t="shared" si="11"/>
        <v>310</v>
      </c>
      <c r="F58">
        <f t="shared" si="10"/>
        <v>2.4172708190266682E-68</v>
      </c>
    </row>
    <row r="59" spans="5:6" x14ac:dyDescent="0.35">
      <c r="E59">
        <f t="shared" si="11"/>
        <v>320</v>
      </c>
      <c r="F59">
        <f t="shared" si="10"/>
        <v>1.6287442661037599E-70</v>
      </c>
    </row>
    <row r="60" spans="5:6" x14ac:dyDescent="0.35">
      <c r="E60">
        <f t="shared" si="11"/>
        <v>330</v>
      </c>
      <c r="F60">
        <f t="shared" si="10"/>
        <v>1.0974392540071491E-72</v>
      </c>
    </row>
    <row r="61" spans="5:6" x14ac:dyDescent="0.35">
      <c r="E61">
        <f t="shared" si="11"/>
        <v>340</v>
      </c>
      <c r="F61">
        <f t="shared" si="10"/>
        <v>7.3944875282160696E-75</v>
      </c>
    </row>
    <row r="62" spans="5:6" x14ac:dyDescent="0.35">
      <c r="E62">
        <f t="shared" si="11"/>
        <v>350</v>
      </c>
      <c r="F62">
        <f t="shared" si="10"/>
        <v>4.9823665050518382E-77</v>
      </c>
    </row>
    <row r="63" spans="5:6" x14ac:dyDescent="0.35">
      <c r="E63">
        <f t="shared" si="11"/>
        <v>360</v>
      </c>
      <c r="F63">
        <f t="shared" si="10"/>
        <v>3.3570921441057968E-79</v>
      </c>
    </row>
    <row r="64" spans="5:6" x14ac:dyDescent="0.35">
      <c r="E64">
        <f t="shared" si="11"/>
        <v>370</v>
      </c>
      <c r="F64">
        <f t="shared" si="10"/>
        <v>2.2619908938031039E-81</v>
      </c>
    </row>
    <row r="65" spans="5:6" x14ac:dyDescent="0.35">
      <c r="E65">
        <f t="shared" si="11"/>
        <v>380</v>
      </c>
      <c r="F65">
        <f t="shared" si="10"/>
        <v>1.5241174754859284E-83</v>
      </c>
    </row>
    <row r="66" spans="5:6" x14ac:dyDescent="0.35">
      <c r="E66">
        <f t="shared" si="11"/>
        <v>390</v>
      </c>
      <c r="F66">
        <f t="shared" si="10"/>
        <v>1.0269422770204129E-85</v>
      </c>
    </row>
    <row r="67" spans="5:6" x14ac:dyDescent="0.35">
      <c r="E67">
        <f t="shared" si="11"/>
        <v>400</v>
      </c>
      <c r="F67">
        <f t="shared" si="10"/>
        <v>6.9194826336836845E-88</v>
      </c>
    </row>
    <row r="68" spans="5:6" x14ac:dyDescent="0.35">
      <c r="E68">
        <f t="shared" si="11"/>
        <v>410</v>
      </c>
      <c r="F68">
        <f t="shared" si="10"/>
        <v>4.6623107246853022E-90</v>
      </c>
    </row>
    <row r="69" spans="5:6" x14ac:dyDescent="0.35">
      <c r="E69">
        <f t="shared" si="11"/>
        <v>420</v>
      </c>
      <c r="F69">
        <f t="shared" si="10"/>
        <v>3.1414402556197312E-92</v>
      </c>
    </row>
    <row r="70" spans="5:6" x14ac:dyDescent="0.35">
      <c r="E70">
        <f t="shared" si="11"/>
        <v>430</v>
      </c>
      <c r="F70">
        <f t="shared" si="10"/>
        <v>2.1166857943159244E-94</v>
      </c>
    </row>
    <row r="71" spans="5:6" x14ac:dyDescent="0.35">
      <c r="E71">
        <f t="shared" si="11"/>
        <v>440</v>
      </c>
      <c r="F71">
        <f t="shared" si="10"/>
        <v>1.4262116695817831E-96</v>
      </c>
    </row>
    <row r="72" spans="5:6" x14ac:dyDescent="0.35">
      <c r="E72">
        <f t="shared" si="11"/>
        <v>450</v>
      </c>
      <c r="F72">
        <f t="shared" si="10"/>
        <v>9.609738639119244E-99</v>
      </c>
    </row>
    <row r="73" spans="5:6" x14ac:dyDescent="0.35">
      <c r="E73">
        <f t="shared" si="11"/>
        <v>460</v>
      </c>
      <c r="F73">
        <f t="shared" si="10"/>
        <v>6.474990962544919E-101</v>
      </c>
    </row>
    <row r="74" spans="5:6" x14ac:dyDescent="0.35">
      <c r="E74">
        <f t="shared" si="11"/>
        <v>470</v>
      </c>
      <c r="F74">
        <f t="shared" si="10"/>
        <v>4.3628145925185051E-103</v>
      </c>
    </row>
    <row r="75" spans="5:6" x14ac:dyDescent="0.35">
      <c r="E75">
        <f t="shared" si="11"/>
        <v>480</v>
      </c>
      <c r="F75">
        <f t="shared" si="10"/>
        <v>2.9396413491226339E-105</v>
      </c>
    </row>
    <row r="76" spans="5:6" x14ac:dyDescent="0.35">
      <c r="E76">
        <f t="shared" si="11"/>
        <v>490</v>
      </c>
      <c r="F76">
        <f t="shared" si="10"/>
        <v>1.9807147606708419E-107</v>
      </c>
    </row>
    <row r="77" spans="5:6" x14ac:dyDescent="0.35">
      <c r="E77">
        <f t="shared" si="11"/>
        <v>500</v>
      </c>
      <c r="F77">
        <f t="shared" si="10"/>
        <v>1.3345951077706377E-109</v>
      </c>
    </row>
    <row r="78" spans="5:6" x14ac:dyDescent="0.35">
      <c r="E78">
        <f t="shared" si="11"/>
        <v>510</v>
      </c>
      <c r="F78">
        <f t="shared" si="10"/>
        <v>8.9924311013973137E-112</v>
      </c>
    </row>
    <row r="79" spans="5:6" x14ac:dyDescent="0.35">
      <c r="E79">
        <f t="shared" si="11"/>
        <v>520</v>
      </c>
      <c r="F79">
        <f t="shared" si="10"/>
        <v>6.0590524154142864E-114</v>
      </c>
    </row>
    <row r="80" spans="5:6" x14ac:dyDescent="0.35">
      <c r="E80">
        <f t="shared" si="11"/>
        <v>530</v>
      </c>
      <c r="F80">
        <f t="shared" si="10"/>
        <v>4.082557403974224E-116</v>
      </c>
    </row>
    <row r="81" spans="5:6" x14ac:dyDescent="0.35">
      <c r="E81">
        <f t="shared" si="11"/>
        <v>540</v>
      </c>
      <c r="F81">
        <f t="shared" si="10"/>
        <v>2.7508055408702294E-118</v>
      </c>
    </row>
    <row r="82" spans="5:6" x14ac:dyDescent="0.35">
      <c r="E82">
        <f t="shared" si="11"/>
        <v>550</v>
      </c>
      <c r="F82">
        <f t="shared" si="10"/>
        <v>1.8534781939174237E-120</v>
      </c>
    </row>
    <row r="83" spans="5:6" x14ac:dyDescent="0.35">
      <c r="E83">
        <f t="shared" si="11"/>
        <v>560</v>
      </c>
      <c r="F83">
        <f t="shared" si="10"/>
        <v>1.2488637834576247E-122</v>
      </c>
    </row>
    <row r="84" spans="5:6" x14ac:dyDescent="0.35">
      <c r="E84">
        <f t="shared" si="11"/>
        <v>570</v>
      </c>
      <c r="F84">
        <f t="shared" si="10"/>
        <v>8.4147779820148309E-125</v>
      </c>
    </row>
    <row r="85" spans="5:6" x14ac:dyDescent="0.35">
      <c r="E85">
        <f t="shared" si="11"/>
        <v>580</v>
      </c>
      <c r="F85">
        <f t="shared" si="10"/>
        <v>5.6698328051887266E-127</v>
      </c>
    </row>
    <row r="86" spans="5:6" x14ac:dyDescent="0.35">
      <c r="E86">
        <f t="shared" si="11"/>
        <v>590</v>
      </c>
      <c r="F86">
        <f t="shared" si="10"/>
        <v>3.8203032935037737E-129</v>
      </c>
    </row>
    <row r="87" spans="5:6" x14ac:dyDescent="0.35">
      <c r="E87">
        <f t="shared" si="11"/>
        <v>600</v>
      </c>
      <c r="F87">
        <f t="shared" si="10"/>
        <v>2.5741001112060062E-131</v>
      </c>
    </row>
    <row r="88" spans="5:6" x14ac:dyDescent="0.35">
      <c r="E88">
        <f t="shared" si="11"/>
        <v>610</v>
      </c>
      <c r="F88">
        <f t="shared" si="10"/>
        <v>1.7344150119646083E-133</v>
      </c>
    </row>
    <row r="89" spans="5:6" x14ac:dyDescent="0.35">
      <c r="E89">
        <f t="shared" si="11"/>
        <v>620</v>
      </c>
      <c r="F89">
        <f t="shared" si="10"/>
        <v>1.1686396425035719E-135</v>
      </c>
    </row>
    <row r="90" spans="5:6" x14ac:dyDescent="0.35">
      <c r="E90">
        <f t="shared" si="11"/>
        <v>630</v>
      </c>
      <c r="F90">
        <f t="shared" si="10"/>
        <v>7.8742319722192539E-138</v>
      </c>
    </row>
    <row r="91" spans="5:6" x14ac:dyDescent="0.35">
      <c r="E91">
        <f t="shared" si="11"/>
        <v>640</v>
      </c>
      <c r="F91">
        <f t="shared" si="10"/>
        <v>5.305615768731754E-140</v>
      </c>
    </row>
    <row r="92" spans="5:6" x14ac:dyDescent="0.35">
      <c r="E92">
        <f t="shared" si="11"/>
        <v>650</v>
      </c>
      <c r="F92">
        <f t="shared" ref="F92:F155" si="12">_xlfn.CHISQ.DIST(E92,2,)</f>
        <v>3.5748957847226656E-142</v>
      </c>
    </row>
    <row r="93" spans="5:6" x14ac:dyDescent="0.35">
      <c r="E93">
        <f t="shared" ref="E93:E156" si="13">E92+$E$25</f>
        <v>660</v>
      </c>
      <c r="F93">
        <f t="shared" si="12"/>
        <v>2.4087458324715373E-144</v>
      </c>
    </row>
    <row r="94" spans="5:6" x14ac:dyDescent="0.35">
      <c r="E94">
        <f t="shared" si="13"/>
        <v>670</v>
      </c>
      <c r="F94">
        <f t="shared" si="12"/>
        <v>1.623000175346122E-146</v>
      </c>
    </row>
    <row r="95" spans="5:6" x14ac:dyDescent="0.35">
      <c r="E95">
        <f t="shared" si="13"/>
        <v>680</v>
      </c>
      <c r="F95">
        <f t="shared" si="12"/>
        <v>1.0935689160988596E-148</v>
      </c>
    </row>
    <row r="96" spans="5:6" x14ac:dyDescent="0.35">
      <c r="E96">
        <f t="shared" si="13"/>
        <v>690</v>
      </c>
      <c r="F96">
        <f t="shared" si="12"/>
        <v>7.3684093965214587E-151</v>
      </c>
    </row>
    <row r="97" spans="5:6" x14ac:dyDescent="0.35">
      <c r="E97">
        <f t="shared" si="13"/>
        <v>700</v>
      </c>
      <c r="F97">
        <f t="shared" si="12"/>
        <v>4.9647951981324877E-153</v>
      </c>
    </row>
    <row r="98" spans="5:6" x14ac:dyDescent="0.35">
      <c r="E98">
        <f t="shared" si="13"/>
        <v>710</v>
      </c>
      <c r="F98">
        <f t="shared" si="12"/>
        <v>3.3452526906330748E-155</v>
      </c>
    </row>
    <row r="99" spans="5:6" x14ac:dyDescent="0.35">
      <c r="E99">
        <f t="shared" si="13"/>
        <v>720</v>
      </c>
      <c r="F99">
        <f t="shared" si="12"/>
        <v>2.2540135328033712E-157</v>
      </c>
    </row>
    <row r="100" spans="5:6" x14ac:dyDescent="0.35">
      <c r="E100">
        <f t="shared" si="13"/>
        <v>730</v>
      </c>
      <c r="F100">
        <f t="shared" si="12"/>
        <v>1.5187423719250504E-159</v>
      </c>
    </row>
    <row r="101" spans="5:6" x14ac:dyDescent="0.35">
      <c r="E101">
        <f t="shared" si="13"/>
        <v>740</v>
      </c>
      <c r="F101">
        <f t="shared" si="12"/>
        <v>1.0233205607296336E-161</v>
      </c>
    </row>
    <row r="102" spans="5:6" x14ac:dyDescent="0.35">
      <c r="E102">
        <f t="shared" si="13"/>
        <v>750</v>
      </c>
      <c r="F102">
        <f t="shared" si="12"/>
        <v>6.8950797012706926E-164</v>
      </c>
    </row>
    <row r="103" spans="5:6" x14ac:dyDescent="0.35">
      <c r="E103">
        <f t="shared" si="13"/>
        <v>760</v>
      </c>
      <c r="F103">
        <f t="shared" si="12"/>
        <v>4.6458681581631996E-166</v>
      </c>
    </row>
    <row r="104" spans="5:6" x14ac:dyDescent="0.35">
      <c r="E104">
        <f t="shared" si="13"/>
        <v>770</v>
      </c>
      <c r="F104">
        <f t="shared" si="12"/>
        <v>3.1303613414442468E-168</v>
      </c>
    </row>
    <row r="105" spans="5:6" x14ac:dyDescent="0.35">
      <c r="E105">
        <f t="shared" si="13"/>
        <v>780</v>
      </c>
      <c r="F105">
        <f t="shared" si="12"/>
        <v>2.1092208806637408E-170</v>
      </c>
    </row>
    <row r="106" spans="5:6" x14ac:dyDescent="0.35">
      <c r="E106">
        <f t="shared" si="13"/>
        <v>790</v>
      </c>
      <c r="F106">
        <f t="shared" si="12"/>
        <v>1.4211818503276663E-172</v>
      </c>
    </row>
    <row r="107" spans="5:6" x14ac:dyDescent="0.35">
      <c r="E107">
        <f t="shared" si="13"/>
        <v>800</v>
      </c>
      <c r="F107">
        <f t="shared" si="12"/>
        <v>9.5758479835700273E-175</v>
      </c>
    </row>
    <row r="108" spans="5:6" x14ac:dyDescent="0.35">
      <c r="E108">
        <f t="shared" si="13"/>
        <v>810</v>
      </c>
      <c r="F108">
        <f t="shared" si="12"/>
        <v>6.4521556184594268E-177</v>
      </c>
    </row>
    <row r="109" spans="5:6" x14ac:dyDescent="0.35">
      <c r="E109">
        <f t="shared" si="13"/>
        <v>820</v>
      </c>
      <c r="F109">
        <f t="shared" si="12"/>
        <v>4.3474282587031164E-179</v>
      </c>
    </row>
    <row r="110" spans="5:6" x14ac:dyDescent="0.35">
      <c r="E110">
        <f t="shared" si="13"/>
        <v>830</v>
      </c>
      <c r="F110">
        <f t="shared" si="12"/>
        <v>2.9292741189468003E-181</v>
      </c>
    </row>
    <row r="111" spans="5:6" x14ac:dyDescent="0.35">
      <c r="E111">
        <f t="shared" si="13"/>
        <v>840</v>
      </c>
      <c r="F111">
        <f t="shared" si="12"/>
        <v>1.9737293759256323E-183</v>
      </c>
    </row>
    <row r="112" spans="5:6" x14ac:dyDescent="0.35">
      <c r="E112">
        <f t="shared" si="13"/>
        <v>850</v>
      </c>
      <c r="F112">
        <f t="shared" si="12"/>
        <v>1.3298883925524949E-185</v>
      </c>
    </row>
    <row r="113" spans="5:6" x14ac:dyDescent="0.35">
      <c r="E113">
        <f t="shared" si="13"/>
        <v>860</v>
      </c>
      <c r="F113">
        <f t="shared" si="12"/>
        <v>8.9607175037176743E-188</v>
      </c>
    </row>
    <row r="114" spans="5:6" x14ac:dyDescent="0.35">
      <c r="E114">
        <f t="shared" si="13"/>
        <v>870</v>
      </c>
      <c r="F114">
        <f t="shared" si="12"/>
        <v>6.0376839613827152E-190</v>
      </c>
    </row>
    <row r="115" spans="5:6" x14ac:dyDescent="0.35">
      <c r="E115">
        <f t="shared" si="13"/>
        <v>880</v>
      </c>
      <c r="F115">
        <f t="shared" si="12"/>
        <v>4.0681594529025092E-192</v>
      </c>
    </row>
    <row r="116" spans="5:6" x14ac:dyDescent="0.35">
      <c r="E116">
        <f t="shared" si="13"/>
        <v>890</v>
      </c>
      <c r="F116">
        <f t="shared" si="12"/>
        <v>2.7411042777485653E-194</v>
      </c>
    </row>
    <row r="117" spans="5:6" x14ac:dyDescent="0.35">
      <c r="E117">
        <f t="shared" si="13"/>
        <v>900</v>
      </c>
      <c r="F117">
        <f t="shared" si="12"/>
        <v>1.8469415342436283E-196</v>
      </c>
    </row>
    <row r="118" spans="5:6" x14ac:dyDescent="0.35">
      <c r="E118">
        <f t="shared" si="13"/>
        <v>910</v>
      </c>
      <c r="F118">
        <f t="shared" si="12"/>
        <v>1.2444594168143161E-198</v>
      </c>
    </row>
    <row r="119" spans="5:6" x14ac:dyDescent="0.35">
      <c r="E119">
        <f t="shared" si="13"/>
        <v>920</v>
      </c>
      <c r="F119">
        <f t="shared" si="12"/>
        <v>8.3851015930076755E-201</v>
      </c>
    </row>
    <row r="120" spans="5:6" x14ac:dyDescent="0.35">
      <c r="E120">
        <f t="shared" si="13"/>
        <v>930</v>
      </c>
      <c r="F120">
        <f t="shared" si="12"/>
        <v>5.649837011563279E-203</v>
      </c>
    </row>
    <row r="121" spans="5:6" x14ac:dyDescent="0.35">
      <c r="E121">
        <f t="shared" si="13"/>
        <v>940</v>
      </c>
      <c r="F121">
        <f t="shared" si="12"/>
        <v>3.8068302337384822E-205</v>
      </c>
    </row>
    <row r="122" spans="5:6" x14ac:dyDescent="0.35">
      <c r="E122">
        <f t="shared" si="13"/>
        <v>950</v>
      </c>
      <c r="F122">
        <f t="shared" si="12"/>
        <v>2.5650220349446032E-207</v>
      </c>
    </row>
    <row r="123" spans="5:6" x14ac:dyDescent="0.35">
      <c r="E123">
        <f t="shared" si="13"/>
        <v>960</v>
      </c>
      <c r="F123">
        <f t="shared" si="12"/>
        <v>1.7282982522943087E-209</v>
      </c>
    </row>
    <row r="124" spans="5:6" x14ac:dyDescent="0.35">
      <c r="E124">
        <f t="shared" si="13"/>
        <v>970</v>
      </c>
      <c r="F124">
        <f t="shared" si="12"/>
        <v>1.1645182022571095E-211</v>
      </c>
    </row>
    <row r="125" spans="5:6" x14ac:dyDescent="0.35">
      <c r="E125">
        <f t="shared" si="13"/>
        <v>980</v>
      </c>
      <c r="F125">
        <f t="shared" si="12"/>
        <v>7.8464619262786935E-214</v>
      </c>
    </row>
    <row r="126" spans="5:6" x14ac:dyDescent="0.35">
      <c r="E126">
        <f t="shared" si="13"/>
        <v>990</v>
      </c>
      <c r="F126">
        <f t="shared" si="12"/>
        <v>5.2869044589607897E-216</v>
      </c>
    </row>
    <row r="127" spans="5:6" x14ac:dyDescent="0.35">
      <c r="E127">
        <f t="shared" si="13"/>
        <v>1000</v>
      </c>
      <c r="F127">
        <f t="shared" si="12"/>
        <v>3.5622882033706412E-218</v>
      </c>
    </row>
    <row r="128" spans="5:6" x14ac:dyDescent="0.35">
      <c r="E128">
        <f t="shared" si="13"/>
        <v>1010</v>
      </c>
      <c r="F128">
        <f t="shared" si="12"/>
        <v>2.4002509109778789E-220</v>
      </c>
    </row>
    <row r="129" spans="5:6" x14ac:dyDescent="0.35">
      <c r="E129">
        <f t="shared" si="13"/>
        <v>1020</v>
      </c>
      <c r="F129">
        <f t="shared" si="12"/>
        <v>1.6172763422675549E-222</v>
      </c>
    </row>
    <row r="130" spans="5:6" x14ac:dyDescent="0.35">
      <c r="E130">
        <f t="shared" si="13"/>
        <v>1030</v>
      </c>
      <c r="F130">
        <f t="shared" si="12"/>
        <v>1.0897122277073597E-224</v>
      </c>
    </row>
    <row r="131" spans="5:6" x14ac:dyDescent="0.35">
      <c r="E131">
        <f t="shared" si="13"/>
        <v>1040</v>
      </c>
      <c r="F131">
        <f t="shared" si="12"/>
        <v>7.342423234547542E-227</v>
      </c>
    </row>
    <row r="132" spans="5:6" x14ac:dyDescent="0.35">
      <c r="E132">
        <f t="shared" si="13"/>
        <v>1050</v>
      </c>
      <c r="F132">
        <f t="shared" si="12"/>
        <v>4.9472858599235015E-229</v>
      </c>
    </row>
    <row r="133" spans="5:6" x14ac:dyDescent="0.35">
      <c r="E133">
        <f t="shared" si="13"/>
        <v>1060</v>
      </c>
      <c r="F133">
        <f t="shared" si="12"/>
        <v>3.3334549913489524E-231</v>
      </c>
    </row>
    <row r="134" spans="5:6" x14ac:dyDescent="0.35">
      <c r="E134">
        <f t="shared" si="13"/>
        <v>1070</v>
      </c>
      <c r="F134">
        <f t="shared" si="12"/>
        <v>2.2460643055546142E-233</v>
      </c>
    </row>
    <row r="135" spans="5:6" x14ac:dyDescent="0.35">
      <c r="E135">
        <f t="shared" si="13"/>
        <v>1080</v>
      </c>
      <c r="F135">
        <f t="shared" si="12"/>
        <v>1.5133862247364704E-235</v>
      </c>
    </row>
    <row r="136" spans="5:6" x14ac:dyDescent="0.35">
      <c r="E136">
        <f t="shared" si="13"/>
        <v>1090</v>
      </c>
      <c r="F136">
        <f t="shared" si="12"/>
        <v>1.0197116171420381E-237</v>
      </c>
    </row>
    <row r="137" spans="5:6" x14ac:dyDescent="0.35">
      <c r="E137">
        <f t="shared" si="13"/>
        <v>1100</v>
      </c>
      <c r="F137">
        <f t="shared" si="12"/>
        <v>6.8707628306547827E-240</v>
      </c>
    </row>
    <row r="138" spans="5:6" x14ac:dyDescent="0.35">
      <c r="E138">
        <f t="shared" si="13"/>
        <v>1110</v>
      </c>
      <c r="F138">
        <f t="shared" si="12"/>
        <v>4.6294835796238379E-242</v>
      </c>
    </row>
    <row r="139" spans="5:6" x14ac:dyDescent="0.35">
      <c r="E139">
        <f t="shared" si="13"/>
        <v>1120</v>
      </c>
      <c r="F139">
        <f t="shared" si="12"/>
        <v>3.1193214992641871E-244</v>
      </c>
    </row>
    <row r="140" spans="5:6" x14ac:dyDescent="0.35">
      <c r="E140">
        <f t="shared" si="13"/>
        <v>1130</v>
      </c>
      <c r="F140">
        <f t="shared" si="12"/>
        <v>2.1017822935149923E-246</v>
      </c>
    </row>
    <row r="141" spans="5:6" x14ac:dyDescent="0.35">
      <c r="E141">
        <f t="shared" si="13"/>
        <v>1140</v>
      </c>
      <c r="F141">
        <f t="shared" si="12"/>
        <v>1.4161697697320313E-248</v>
      </c>
    </row>
    <row r="142" spans="5:6" x14ac:dyDescent="0.35">
      <c r="E142">
        <f t="shared" si="13"/>
        <v>1150</v>
      </c>
      <c r="F142">
        <f t="shared" si="12"/>
        <v>9.5420768501614959E-251</v>
      </c>
    </row>
    <row r="143" spans="5:6" x14ac:dyDescent="0.35">
      <c r="E143">
        <f t="shared" si="13"/>
        <v>1160</v>
      </c>
      <c r="F143">
        <f t="shared" si="12"/>
        <v>6.4294008077588549E-253</v>
      </c>
    </row>
    <row r="144" spans="5:6" x14ac:dyDescent="0.35">
      <c r="E144">
        <f t="shared" si="13"/>
        <v>1170</v>
      </c>
      <c r="F144">
        <f t="shared" si="12"/>
        <v>4.3320961878556464E-255</v>
      </c>
    </row>
    <row r="145" spans="5:6" x14ac:dyDescent="0.35">
      <c r="E145">
        <f t="shared" si="13"/>
        <v>1180</v>
      </c>
      <c r="F145">
        <f t="shared" si="12"/>
        <v>2.9189434508711526E-257</v>
      </c>
    </row>
    <row r="146" spans="5:6" x14ac:dyDescent="0.35">
      <c r="E146">
        <f t="shared" si="13"/>
        <v>1190</v>
      </c>
      <c r="F146">
        <f t="shared" si="12"/>
        <v>1.9667686265297477E-259</v>
      </c>
    </row>
    <row r="147" spans="5:6" x14ac:dyDescent="0.35">
      <c r="E147">
        <f t="shared" si="13"/>
        <v>1200</v>
      </c>
      <c r="F147">
        <f t="shared" si="12"/>
        <v>1.3251982765021554E-261</v>
      </c>
    </row>
    <row r="148" spans="5:6" x14ac:dyDescent="0.35">
      <c r="E148">
        <f t="shared" si="13"/>
        <v>1210</v>
      </c>
      <c r="F148">
        <f t="shared" si="12"/>
        <v>8.9291157503509341E-264</v>
      </c>
    </row>
    <row r="149" spans="5:6" x14ac:dyDescent="0.35">
      <c r="E149">
        <f t="shared" si="13"/>
        <v>1220</v>
      </c>
      <c r="F149">
        <f t="shared" si="12"/>
        <v>6.0163908674563861E-266</v>
      </c>
    </row>
    <row r="150" spans="5:6" x14ac:dyDescent="0.35">
      <c r="E150">
        <f t="shared" si="13"/>
        <v>1230</v>
      </c>
      <c r="F150">
        <f t="shared" si="12"/>
        <v>4.0538122790702931E-268</v>
      </c>
    </row>
    <row r="151" spans="5:6" x14ac:dyDescent="0.35">
      <c r="E151">
        <f t="shared" si="13"/>
        <v>1240</v>
      </c>
      <c r="F151">
        <f t="shared" si="12"/>
        <v>2.7314372280617521E-270</v>
      </c>
    </row>
    <row r="152" spans="5:6" x14ac:dyDescent="0.35">
      <c r="E152">
        <f t="shared" si="13"/>
        <v>1250</v>
      </c>
      <c r="F152">
        <f t="shared" si="12"/>
        <v>1.8404279274008998E-272</v>
      </c>
    </row>
    <row r="153" spans="5:6" x14ac:dyDescent="0.35">
      <c r="E153">
        <f t="shared" si="13"/>
        <v>1260</v>
      </c>
      <c r="F153">
        <f t="shared" si="12"/>
        <v>1.2400705830463984E-274</v>
      </c>
    </row>
    <row r="154" spans="5:6" x14ac:dyDescent="0.35">
      <c r="E154">
        <f t="shared" si="13"/>
        <v>1270</v>
      </c>
      <c r="F154">
        <f t="shared" si="12"/>
        <v>8.355529863691644E-277</v>
      </c>
    </row>
    <row r="155" spans="5:6" x14ac:dyDescent="0.35">
      <c r="E155">
        <f t="shared" si="13"/>
        <v>1280</v>
      </c>
      <c r="F155">
        <f t="shared" si="12"/>
        <v>5.6299117370830113E-279</v>
      </c>
    </row>
    <row r="156" spans="5:6" x14ac:dyDescent="0.35">
      <c r="E156">
        <f t="shared" si="13"/>
        <v>1290</v>
      </c>
      <c r="F156">
        <f t="shared" ref="F156:F198" si="14">_xlfn.CHISQ.DIST(E156,2,)</f>
        <v>3.7934046893994526E-281</v>
      </c>
    </row>
    <row r="157" spans="5:6" x14ac:dyDescent="0.35">
      <c r="E157">
        <f t="shared" ref="E157:E220" si="15">E156+$E$25</f>
        <v>1300</v>
      </c>
      <c r="F157">
        <f t="shared" si="14"/>
        <v>2.5559759743255775E-283</v>
      </c>
    </row>
    <row r="158" spans="5:6" x14ac:dyDescent="0.35">
      <c r="E158">
        <f t="shared" si="15"/>
        <v>1310</v>
      </c>
      <c r="F158">
        <f t="shared" si="14"/>
        <v>1.7222030645941578E-285</v>
      </c>
    </row>
    <row r="159" spans="5:6" x14ac:dyDescent="0.35">
      <c r="E159">
        <f t="shared" si="15"/>
        <v>1320</v>
      </c>
      <c r="F159">
        <f t="shared" si="14"/>
        <v>1.1604112970898001E-287</v>
      </c>
    </row>
    <row r="160" spans="5:6" x14ac:dyDescent="0.35">
      <c r="E160">
        <f t="shared" si="15"/>
        <v>1330</v>
      </c>
      <c r="F160">
        <f t="shared" si="14"/>
        <v>7.8187898169310954E-290</v>
      </c>
    </row>
    <row r="161" spans="5:6" x14ac:dyDescent="0.35">
      <c r="E161">
        <f t="shared" si="15"/>
        <v>1340</v>
      </c>
      <c r="F161">
        <f t="shared" si="14"/>
        <v>5.2682591383470867E-292</v>
      </c>
    </row>
    <row r="162" spans="5:6" x14ac:dyDescent="0.35">
      <c r="E162">
        <f t="shared" si="15"/>
        <v>1350</v>
      </c>
      <c r="F162">
        <f t="shared" si="14"/>
        <v>3.5497250851630356E-294</v>
      </c>
    </row>
    <row r="163" spans="5:6" x14ac:dyDescent="0.35">
      <c r="E163">
        <f t="shared" si="15"/>
        <v>1360</v>
      </c>
      <c r="F163">
        <f t="shared" si="14"/>
        <v>2.3917859485152663E-296</v>
      </c>
    </row>
    <row r="164" spans="5:6" x14ac:dyDescent="0.35">
      <c r="E164">
        <f t="shared" si="15"/>
        <v>1370</v>
      </c>
      <c r="F164">
        <f t="shared" si="14"/>
        <v>1.6115726954253237E-298</v>
      </c>
    </row>
    <row r="165" spans="5:6" x14ac:dyDescent="0.35">
      <c r="E165">
        <f t="shared" si="15"/>
        <v>1380</v>
      </c>
      <c r="F165">
        <f t="shared" si="14"/>
        <v>1.0858691406949131E-300</v>
      </c>
    </row>
    <row r="166" spans="5:6" x14ac:dyDescent="0.35">
      <c r="E166">
        <f t="shared" si="15"/>
        <v>1390</v>
      </c>
      <c r="F166">
        <f t="shared" si="14"/>
        <v>7.3165287179448055E-303</v>
      </c>
    </row>
    <row r="167" spans="5:6" x14ac:dyDescent="0.35">
      <c r="E167">
        <f t="shared" si="15"/>
        <v>1400</v>
      </c>
      <c r="F167">
        <f t="shared" si="14"/>
        <v>4.9298382718798834E-305</v>
      </c>
    </row>
    <row r="168" spans="5:6" x14ac:dyDescent="0.35">
      <c r="E168">
        <f t="shared" si="15"/>
        <v>1410</v>
      </c>
      <c r="F168">
        <f t="shared" si="14"/>
        <v>3.3216988989989771E-307</v>
      </c>
    </row>
    <row r="169" spans="5:6" x14ac:dyDescent="0.35">
      <c r="E169">
        <f t="shared" si="15"/>
        <v>1420</v>
      </c>
      <c r="F169">
        <f t="shared" si="14"/>
        <v>0</v>
      </c>
    </row>
    <row r="170" spans="5:6" x14ac:dyDescent="0.35">
      <c r="E170">
        <f t="shared" si="15"/>
        <v>1430</v>
      </c>
      <c r="F170">
        <f t="shared" si="14"/>
        <v>0</v>
      </c>
    </row>
    <row r="171" spans="5:6" x14ac:dyDescent="0.35">
      <c r="E171">
        <f t="shared" si="15"/>
        <v>1440</v>
      </c>
      <c r="F171">
        <f t="shared" si="14"/>
        <v>0</v>
      </c>
    </row>
    <row r="172" spans="5:6" x14ac:dyDescent="0.35">
      <c r="E172">
        <f t="shared" si="15"/>
        <v>1450</v>
      </c>
      <c r="F172">
        <f t="shared" si="14"/>
        <v>0</v>
      </c>
    </row>
    <row r="173" spans="5:6" x14ac:dyDescent="0.35">
      <c r="E173">
        <f t="shared" si="15"/>
        <v>1460</v>
      </c>
      <c r="F173">
        <f t="shared" si="14"/>
        <v>0</v>
      </c>
    </row>
    <row r="174" spans="5:6" x14ac:dyDescent="0.35">
      <c r="E174">
        <f t="shared" si="15"/>
        <v>1470</v>
      </c>
      <c r="F174">
        <f t="shared" si="14"/>
        <v>0</v>
      </c>
    </row>
    <row r="175" spans="5:6" x14ac:dyDescent="0.35">
      <c r="E175">
        <f t="shared" si="15"/>
        <v>1480</v>
      </c>
      <c r="F175">
        <f t="shared" si="14"/>
        <v>0</v>
      </c>
    </row>
    <row r="176" spans="5:6" x14ac:dyDescent="0.35">
      <c r="E176">
        <f t="shared" si="15"/>
        <v>1490</v>
      </c>
      <c r="F176">
        <f t="shared" si="14"/>
        <v>0</v>
      </c>
    </row>
    <row r="177" spans="5:6" x14ac:dyDescent="0.35">
      <c r="E177">
        <f t="shared" si="15"/>
        <v>1500</v>
      </c>
      <c r="F177">
        <f t="shared" si="14"/>
        <v>0</v>
      </c>
    </row>
    <row r="178" spans="5:6" x14ac:dyDescent="0.35">
      <c r="E178">
        <f t="shared" si="15"/>
        <v>1510</v>
      </c>
      <c r="F178">
        <f t="shared" si="14"/>
        <v>0</v>
      </c>
    </row>
    <row r="179" spans="5:6" x14ac:dyDescent="0.35">
      <c r="E179">
        <f t="shared" si="15"/>
        <v>1520</v>
      </c>
      <c r="F179">
        <f t="shared" si="14"/>
        <v>0</v>
      </c>
    </row>
    <row r="180" spans="5:6" x14ac:dyDescent="0.35">
      <c r="E180">
        <f t="shared" si="15"/>
        <v>1530</v>
      </c>
      <c r="F180">
        <f t="shared" si="14"/>
        <v>0</v>
      </c>
    </row>
    <row r="181" spans="5:6" x14ac:dyDescent="0.35">
      <c r="E181">
        <f t="shared" si="15"/>
        <v>1540</v>
      </c>
      <c r="F181">
        <f t="shared" si="14"/>
        <v>0</v>
      </c>
    </row>
    <row r="182" spans="5:6" x14ac:dyDescent="0.35">
      <c r="E182">
        <f t="shared" si="15"/>
        <v>1550</v>
      </c>
      <c r="F182">
        <f t="shared" si="14"/>
        <v>0</v>
      </c>
    </row>
    <row r="183" spans="5:6" x14ac:dyDescent="0.35">
      <c r="E183">
        <f t="shared" si="15"/>
        <v>1560</v>
      </c>
      <c r="F183">
        <f t="shared" si="14"/>
        <v>0</v>
      </c>
    </row>
    <row r="184" spans="5:6" x14ac:dyDescent="0.35">
      <c r="E184">
        <f t="shared" si="15"/>
        <v>1570</v>
      </c>
      <c r="F184">
        <f t="shared" si="14"/>
        <v>0</v>
      </c>
    </row>
    <row r="185" spans="5:6" x14ac:dyDescent="0.35">
      <c r="E185">
        <f t="shared" si="15"/>
        <v>1580</v>
      </c>
      <c r="F185">
        <f t="shared" si="14"/>
        <v>0</v>
      </c>
    </row>
    <row r="186" spans="5:6" x14ac:dyDescent="0.35">
      <c r="E186">
        <f t="shared" si="15"/>
        <v>1590</v>
      </c>
      <c r="F186">
        <f t="shared" si="14"/>
        <v>0</v>
      </c>
    </row>
    <row r="187" spans="5:6" x14ac:dyDescent="0.35">
      <c r="E187">
        <f t="shared" si="15"/>
        <v>1600</v>
      </c>
      <c r="F187">
        <f t="shared" si="14"/>
        <v>0</v>
      </c>
    </row>
    <row r="188" spans="5:6" x14ac:dyDescent="0.35">
      <c r="E188">
        <f t="shared" si="15"/>
        <v>1610</v>
      </c>
      <c r="F188">
        <f t="shared" si="14"/>
        <v>0</v>
      </c>
    </row>
    <row r="189" spans="5:6" x14ac:dyDescent="0.35">
      <c r="E189">
        <f t="shared" si="15"/>
        <v>1620</v>
      </c>
      <c r="F189">
        <f t="shared" si="14"/>
        <v>0</v>
      </c>
    </row>
    <row r="190" spans="5:6" x14ac:dyDescent="0.35">
      <c r="E190">
        <f t="shared" si="15"/>
        <v>1630</v>
      </c>
      <c r="F190">
        <f t="shared" si="14"/>
        <v>0</v>
      </c>
    </row>
    <row r="191" spans="5:6" x14ac:dyDescent="0.35">
      <c r="E191">
        <f t="shared" si="15"/>
        <v>1640</v>
      </c>
      <c r="F191">
        <f t="shared" si="14"/>
        <v>0</v>
      </c>
    </row>
    <row r="192" spans="5:6" x14ac:dyDescent="0.35">
      <c r="E192">
        <f t="shared" si="15"/>
        <v>1650</v>
      </c>
      <c r="F192">
        <f t="shared" si="14"/>
        <v>0</v>
      </c>
    </row>
    <row r="193" spans="5:6" x14ac:dyDescent="0.35">
      <c r="E193">
        <f t="shared" si="15"/>
        <v>1660</v>
      </c>
      <c r="F193">
        <f t="shared" si="14"/>
        <v>0</v>
      </c>
    </row>
    <row r="194" spans="5:6" x14ac:dyDescent="0.35">
      <c r="E194">
        <f t="shared" si="15"/>
        <v>1670</v>
      </c>
      <c r="F194">
        <f t="shared" si="14"/>
        <v>0</v>
      </c>
    </row>
    <row r="195" spans="5:6" x14ac:dyDescent="0.35">
      <c r="E195">
        <f t="shared" si="15"/>
        <v>1680</v>
      </c>
      <c r="F195">
        <f t="shared" si="14"/>
        <v>0</v>
      </c>
    </row>
    <row r="196" spans="5:6" x14ac:dyDescent="0.35">
      <c r="E196">
        <f t="shared" si="15"/>
        <v>1690</v>
      </c>
      <c r="F196">
        <f t="shared" si="14"/>
        <v>0</v>
      </c>
    </row>
    <row r="197" spans="5:6" x14ac:dyDescent="0.35">
      <c r="E197">
        <f t="shared" si="15"/>
        <v>1700</v>
      </c>
      <c r="F197">
        <f t="shared" si="14"/>
        <v>0</v>
      </c>
    </row>
    <row r="198" spans="5:6" x14ac:dyDescent="0.35">
      <c r="E198">
        <f t="shared" si="15"/>
        <v>1710</v>
      </c>
      <c r="F198">
        <f t="shared" si="14"/>
        <v>0</v>
      </c>
    </row>
    <row r="199" spans="5:6" x14ac:dyDescent="0.35">
      <c r="E199">
        <f t="shared" si="15"/>
        <v>1720</v>
      </c>
    </row>
    <row r="200" spans="5:6" x14ac:dyDescent="0.35">
      <c r="E200">
        <f t="shared" si="15"/>
        <v>1730</v>
      </c>
    </row>
    <row r="201" spans="5:6" x14ac:dyDescent="0.35">
      <c r="E201">
        <f t="shared" si="15"/>
        <v>1740</v>
      </c>
    </row>
    <row r="202" spans="5:6" x14ac:dyDescent="0.35">
      <c r="E202">
        <f t="shared" si="15"/>
        <v>1750</v>
      </c>
    </row>
    <row r="203" spans="5:6" x14ac:dyDescent="0.35">
      <c r="E203">
        <f t="shared" si="15"/>
        <v>1760</v>
      </c>
    </row>
    <row r="204" spans="5:6" x14ac:dyDescent="0.35">
      <c r="E204">
        <f t="shared" si="15"/>
        <v>1770</v>
      </c>
    </row>
    <row r="205" spans="5:6" x14ac:dyDescent="0.35">
      <c r="E205">
        <f t="shared" si="15"/>
        <v>1780</v>
      </c>
    </row>
    <row r="206" spans="5:6" x14ac:dyDescent="0.35">
      <c r="E206">
        <f t="shared" si="15"/>
        <v>1790</v>
      </c>
    </row>
    <row r="207" spans="5:6" x14ac:dyDescent="0.35">
      <c r="E207">
        <f t="shared" si="15"/>
        <v>1800</v>
      </c>
    </row>
    <row r="208" spans="5:6" x14ac:dyDescent="0.35">
      <c r="E208">
        <f t="shared" si="15"/>
        <v>1810</v>
      </c>
    </row>
    <row r="209" spans="5:5" x14ac:dyDescent="0.35">
      <c r="E209">
        <f t="shared" si="15"/>
        <v>1820</v>
      </c>
    </row>
    <row r="210" spans="5:5" x14ac:dyDescent="0.35">
      <c r="E210">
        <f t="shared" si="15"/>
        <v>1830</v>
      </c>
    </row>
    <row r="211" spans="5:5" x14ac:dyDescent="0.35">
      <c r="E211">
        <f t="shared" si="15"/>
        <v>1840</v>
      </c>
    </row>
    <row r="212" spans="5:5" x14ac:dyDescent="0.35">
      <c r="E212">
        <f t="shared" si="15"/>
        <v>1850</v>
      </c>
    </row>
    <row r="213" spans="5:5" x14ac:dyDescent="0.35">
      <c r="E213">
        <f t="shared" si="15"/>
        <v>1860</v>
      </c>
    </row>
    <row r="214" spans="5:5" x14ac:dyDescent="0.35">
      <c r="E214">
        <f t="shared" si="15"/>
        <v>1870</v>
      </c>
    </row>
    <row r="215" spans="5:5" x14ac:dyDescent="0.35">
      <c r="E215">
        <f t="shared" si="15"/>
        <v>1880</v>
      </c>
    </row>
    <row r="216" spans="5:5" x14ac:dyDescent="0.35">
      <c r="E216">
        <f t="shared" si="15"/>
        <v>1890</v>
      </c>
    </row>
    <row r="217" spans="5:5" x14ac:dyDescent="0.35">
      <c r="E217">
        <f t="shared" si="15"/>
        <v>1900</v>
      </c>
    </row>
    <row r="218" spans="5:5" x14ac:dyDescent="0.35">
      <c r="E218">
        <f t="shared" si="15"/>
        <v>1910</v>
      </c>
    </row>
    <row r="219" spans="5:5" x14ac:dyDescent="0.35">
      <c r="E219">
        <f t="shared" si="15"/>
        <v>1920</v>
      </c>
    </row>
    <row r="220" spans="5:5" x14ac:dyDescent="0.35">
      <c r="E220">
        <f t="shared" si="15"/>
        <v>1930</v>
      </c>
    </row>
    <row r="221" spans="5:5" x14ac:dyDescent="0.35">
      <c r="E221">
        <f t="shared" ref="E221:E256" si="16">E220+$E$25</f>
        <v>1940</v>
      </c>
    </row>
    <row r="222" spans="5:5" x14ac:dyDescent="0.35">
      <c r="E222">
        <f t="shared" si="16"/>
        <v>1950</v>
      </c>
    </row>
    <row r="223" spans="5:5" x14ac:dyDescent="0.35">
      <c r="E223">
        <f t="shared" si="16"/>
        <v>1960</v>
      </c>
    </row>
    <row r="224" spans="5:5" x14ac:dyDescent="0.35">
      <c r="E224">
        <f t="shared" si="16"/>
        <v>1970</v>
      </c>
    </row>
    <row r="225" spans="5:5" x14ac:dyDescent="0.35">
      <c r="E225">
        <f t="shared" si="16"/>
        <v>1980</v>
      </c>
    </row>
    <row r="226" spans="5:5" x14ac:dyDescent="0.35">
      <c r="E226">
        <f t="shared" si="16"/>
        <v>1990</v>
      </c>
    </row>
    <row r="227" spans="5:5" x14ac:dyDescent="0.35">
      <c r="E227">
        <f t="shared" si="16"/>
        <v>2000</v>
      </c>
    </row>
    <row r="228" spans="5:5" x14ac:dyDescent="0.35">
      <c r="E228">
        <f t="shared" si="16"/>
        <v>2010</v>
      </c>
    </row>
    <row r="229" spans="5:5" x14ac:dyDescent="0.35">
      <c r="E229">
        <f t="shared" si="16"/>
        <v>2020</v>
      </c>
    </row>
    <row r="230" spans="5:5" x14ac:dyDescent="0.35">
      <c r="E230">
        <f t="shared" si="16"/>
        <v>2030</v>
      </c>
    </row>
    <row r="231" spans="5:5" x14ac:dyDescent="0.35">
      <c r="E231">
        <f t="shared" si="16"/>
        <v>2040</v>
      </c>
    </row>
    <row r="232" spans="5:5" x14ac:dyDescent="0.35">
      <c r="E232">
        <f t="shared" si="16"/>
        <v>2050</v>
      </c>
    </row>
    <row r="233" spans="5:5" x14ac:dyDescent="0.35">
      <c r="E233">
        <f t="shared" si="16"/>
        <v>2060</v>
      </c>
    </row>
    <row r="234" spans="5:5" x14ac:dyDescent="0.35">
      <c r="E234">
        <f t="shared" si="16"/>
        <v>2070</v>
      </c>
    </row>
    <row r="235" spans="5:5" x14ac:dyDescent="0.35">
      <c r="E235">
        <f t="shared" si="16"/>
        <v>2080</v>
      </c>
    </row>
    <row r="236" spans="5:5" x14ac:dyDescent="0.35">
      <c r="E236">
        <f t="shared" si="16"/>
        <v>2090</v>
      </c>
    </row>
    <row r="237" spans="5:5" x14ac:dyDescent="0.35">
      <c r="E237">
        <f t="shared" si="16"/>
        <v>2100</v>
      </c>
    </row>
    <row r="238" spans="5:5" x14ac:dyDescent="0.35">
      <c r="E238">
        <f t="shared" si="16"/>
        <v>2110</v>
      </c>
    </row>
    <row r="239" spans="5:5" x14ac:dyDescent="0.35">
      <c r="E239">
        <f t="shared" si="16"/>
        <v>2120</v>
      </c>
    </row>
    <row r="240" spans="5:5" x14ac:dyDescent="0.35">
      <c r="E240">
        <f t="shared" si="16"/>
        <v>2130</v>
      </c>
    </row>
    <row r="241" spans="5:5" x14ac:dyDescent="0.35">
      <c r="E241">
        <f t="shared" si="16"/>
        <v>2140</v>
      </c>
    </row>
    <row r="242" spans="5:5" x14ac:dyDescent="0.35">
      <c r="E242">
        <f t="shared" si="16"/>
        <v>2150</v>
      </c>
    </row>
    <row r="243" spans="5:5" x14ac:dyDescent="0.35">
      <c r="E243">
        <f t="shared" si="16"/>
        <v>2160</v>
      </c>
    </row>
    <row r="244" spans="5:5" x14ac:dyDescent="0.35">
      <c r="E244">
        <f t="shared" si="16"/>
        <v>2170</v>
      </c>
    </row>
    <row r="245" spans="5:5" x14ac:dyDescent="0.35">
      <c r="E245">
        <f t="shared" si="16"/>
        <v>2180</v>
      </c>
    </row>
    <row r="246" spans="5:5" x14ac:dyDescent="0.35">
      <c r="E246">
        <f t="shared" si="16"/>
        <v>2190</v>
      </c>
    </row>
    <row r="247" spans="5:5" x14ac:dyDescent="0.35">
      <c r="E247">
        <f t="shared" si="16"/>
        <v>2200</v>
      </c>
    </row>
    <row r="248" spans="5:5" x14ac:dyDescent="0.35">
      <c r="E248">
        <f t="shared" si="16"/>
        <v>2210</v>
      </c>
    </row>
    <row r="249" spans="5:5" x14ac:dyDescent="0.35">
      <c r="E249">
        <f t="shared" si="16"/>
        <v>2220</v>
      </c>
    </row>
    <row r="250" spans="5:5" x14ac:dyDescent="0.35">
      <c r="E250">
        <f t="shared" si="16"/>
        <v>2230</v>
      </c>
    </row>
    <row r="251" spans="5:5" x14ac:dyDescent="0.35">
      <c r="E251">
        <f t="shared" si="16"/>
        <v>2240</v>
      </c>
    </row>
    <row r="252" spans="5:5" x14ac:dyDescent="0.35">
      <c r="E252">
        <f t="shared" si="16"/>
        <v>2250</v>
      </c>
    </row>
    <row r="253" spans="5:5" x14ac:dyDescent="0.35">
      <c r="E253">
        <f t="shared" si="16"/>
        <v>2260</v>
      </c>
    </row>
    <row r="254" spans="5:5" x14ac:dyDescent="0.35">
      <c r="E254">
        <f t="shared" si="16"/>
        <v>2270</v>
      </c>
    </row>
    <row r="255" spans="5:5" x14ac:dyDescent="0.35">
      <c r="E255">
        <f t="shared" si="16"/>
        <v>2280</v>
      </c>
    </row>
    <row r="256" spans="5:5" x14ac:dyDescent="0.35">
      <c r="E256">
        <f t="shared" si="16"/>
        <v>2290</v>
      </c>
    </row>
  </sheetData>
  <mergeCells count="5">
    <mergeCell ref="B10:F10"/>
    <mergeCell ref="H10:L10"/>
    <mergeCell ref="B16:E16"/>
    <mergeCell ref="H16:K16"/>
    <mergeCell ref="H21:H22"/>
  </mergeCells>
  <pageMargins left="0.7" right="0.7" top="0.78740157499999996" bottom="0.78740157499999996" header="0.3" footer="0.3"/>
  <pageSetup paperSize="9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7</vt:i4>
      </vt:variant>
    </vt:vector>
  </HeadingPairs>
  <TitlesOfParts>
    <vt:vector size="7" baseType="lpstr">
      <vt:lpstr>1a</vt:lpstr>
      <vt:lpstr>1b</vt:lpstr>
      <vt:lpstr>2</vt:lpstr>
      <vt:lpstr>3</vt:lpstr>
      <vt:lpstr>4</vt:lpstr>
      <vt:lpstr>Tabelle1</vt:lpstr>
      <vt:lpstr>4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Bernhard Köster</dc:creator>
  <cp:lastModifiedBy>Bernhard Köster</cp:lastModifiedBy>
  <dcterms:created xsi:type="dcterms:W3CDTF">2022-06-28T01:26:10Z</dcterms:created>
  <dcterms:modified xsi:type="dcterms:W3CDTF">2023-06-01T10:08:07Z</dcterms:modified>
</cp:coreProperties>
</file>