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SS\StatistikA\Vorlesung\P\"/>
    </mc:Choice>
  </mc:AlternateContent>
  <xr:revisionPtr revIDLastSave="0" documentId="8_{1A920A9E-9F01-4616-83EA-8ADBC2288A75}" xr6:coauthVersionLast="47" xr6:coauthVersionMax="47" xr10:uidLastSave="{00000000-0000-0000-0000-000000000000}"/>
  <bookViews>
    <workbookView xWindow="1980" yWindow="160" windowWidth="17410" windowHeight="9600" xr2:uid="{F07B5F81-7D2A-44AA-9C14-C0071E2FCAB1}"/>
  </bookViews>
  <sheets>
    <sheet name="LinReg4" sheetId="1" r:id="rId1"/>
    <sheet name="R1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F10" i="2"/>
  <c r="F9" i="2"/>
  <c r="G6" i="2"/>
  <c r="F7" i="2"/>
  <c r="F6" i="2"/>
  <c r="F4" i="2"/>
  <c r="G3" i="2"/>
  <c r="F3" i="2"/>
  <c r="D32" i="2"/>
  <c r="E32" i="2" s="1"/>
  <c r="D31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4" i="2"/>
  <c r="B11" i="2"/>
  <c r="B10" i="2"/>
  <c r="B9" i="2"/>
  <c r="C23" i="1"/>
  <c r="F22" i="1"/>
  <c r="E22" i="1"/>
  <c r="D22" i="1"/>
  <c r="C22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1" i="1"/>
  <c r="D21" i="1"/>
  <c r="C21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C17" i="1"/>
  <c r="D20" i="1"/>
  <c r="D17" i="1"/>
  <c r="C20" i="1"/>
  <c r="C19" i="1"/>
  <c r="C18" i="1"/>
  <c r="A6" i="1"/>
  <c r="A7" i="1" s="1"/>
  <c r="A8" i="1" s="1"/>
  <c r="A9" i="1" s="1"/>
  <c r="A10" i="1" s="1"/>
  <c r="A11" i="1" s="1"/>
  <c r="A12" i="1" s="1"/>
  <c r="A13" i="1" s="1"/>
  <c r="A14" i="1" s="1"/>
  <c r="A15" i="1" s="1"/>
  <c r="A5" i="1"/>
  <c r="F16" i="1"/>
  <c r="E16" i="1"/>
  <c r="D16" i="1"/>
  <c r="C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D33" i="2" l="1"/>
  <c r="E33" i="2" l="1"/>
  <c r="D34" i="2"/>
  <c r="E34" i="2" l="1"/>
  <c r="D35" i="2"/>
  <c r="E35" i="2" l="1"/>
  <c r="D36" i="2"/>
  <c r="E36" i="2" l="1"/>
  <c r="D37" i="2"/>
  <c r="E37" i="2" l="1"/>
  <c r="D38" i="2"/>
  <c r="D39" i="2" l="1"/>
  <c r="E38" i="2"/>
  <c r="E39" i="2" l="1"/>
  <c r="D40" i="2"/>
  <c r="E40" i="2" l="1"/>
  <c r="D41" i="2"/>
  <c r="E41" i="2" l="1"/>
  <c r="D42" i="2"/>
  <c r="D43" i="2" l="1"/>
  <c r="E42" i="2"/>
  <c r="E43" i="2" l="1"/>
  <c r="D44" i="2"/>
  <c r="E44" i="2" l="1"/>
  <c r="D45" i="2"/>
  <c r="E45" i="2" l="1"/>
  <c r="D46" i="2"/>
  <c r="D47" i="2" l="1"/>
  <c r="E46" i="2"/>
  <c r="D48" i="2" l="1"/>
  <c r="E47" i="2"/>
  <c r="E48" i="2" l="1"/>
  <c r="D49" i="2"/>
  <c r="E49" i="2" l="1"/>
  <c r="D50" i="2"/>
  <c r="E50" i="2" l="1"/>
  <c r="D51" i="2"/>
  <c r="E51" i="2" l="1"/>
  <c r="D52" i="2"/>
  <c r="E52" i="2" l="1"/>
  <c r="D53" i="2"/>
  <c r="E53" i="2" l="1"/>
  <c r="D54" i="2"/>
  <c r="D55" i="2" l="1"/>
  <c r="E54" i="2"/>
  <c r="E55" i="2" l="1"/>
  <c r="D56" i="2"/>
  <c r="D57" i="2" l="1"/>
  <c r="E56" i="2"/>
  <c r="D58" i="2" l="1"/>
  <c r="E57" i="2"/>
  <c r="D59" i="2" l="1"/>
  <c r="E58" i="2"/>
  <c r="E59" i="2" l="1"/>
  <c r="D60" i="2"/>
  <c r="E60" i="2" l="1"/>
  <c r="D61" i="2"/>
  <c r="E61" i="2" l="1"/>
  <c r="D62" i="2"/>
  <c r="D63" i="2" l="1"/>
  <c r="E62" i="2"/>
  <c r="E63" i="2" l="1"/>
</calcChain>
</file>

<file path=xl/sharedStrings.xml><?xml version="1.0" encoding="utf-8"?>
<sst xmlns="http://schemas.openxmlformats.org/spreadsheetml/2006/main" count="45" uniqueCount="45">
  <si>
    <t>Month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</si>
  <si>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</si>
  <si>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</si>
  <si>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</si>
  <si>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</si>
  <si>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</si>
  <si>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</si>
  <si>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</si>
  <si>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</si>
  <si>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</si>
  <si>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</si>
  <si>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</si>
  <si>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</si>
  <si>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Output [Hektoliter]</t>
  </si>
  <si>
    <t>Costs [Euro]</t>
  </si>
  <si>
    <t>x</t>
  </si>
  <si>
    <t>y</t>
  </si>
  <si>
    <t>x^2</t>
  </si>
  <si>
    <t>xy</t>
  </si>
  <si>
    <t>Summe</t>
  </si>
  <si>
    <t>N=12</t>
  </si>
  <si>
    <t>b</t>
  </si>
  <si>
    <t>xbar</t>
  </si>
  <si>
    <t>ybar</t>
  </si>
  <si>
    <t>a</t>
  </si>
  <si>
    <t>R</t>
  </si>
  <si>
    <t>y^2</t>
  </si>
  <si>
    <t>R^2</t>
  </si>
  <si>
    <t>(y-ybar)^2</t>
  </si>
  <si>
    <t>gesamte Streuung</t>
  </si>
  <si>
    <t>erklärte Streuung</t>
  </si>
  <si>
    <t>(yhat-ybar)^2</t>
  </si>
  <si>
    <t>yhat</t>
  </si>
  <si>
    <t>K(1100)</t>
  </si>
  <si>
    <t>n1</t>
  </si>
  <si>
    <t>n2</t>
  </si>
  <si>
    <t>sigmahat1</t>
  </si>
  <si>
    <t>sigmahat2</t>
  </si>
  <si>
    <t>sigmahat12</t>
  </si>
  <si>
    <t>Zemp</t>
  </si>
  <si>
    <t>Ztheo</t>
  </si>
  <si>
    <t>z</t>
  </si>
  <si>
    <t>f(z)</t>
  </si>
  <si>
    <t>xbar1</t>
  </si>
  <si>
    <t>xbar2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</si>
</sst>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'R1a'!$E$2</c:f>
              <c:strCache>
                <c:ptCount val="1"/>
                <c:pt idx="0">
                  <c:v>f(z)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'R1a'!$D$3:$D$63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1.5265566588595902E-15</c:v>
                </c:pt>
                <c:pt idx="31">
                  <c:v>0.10000000000000153</c:v>
                </c:pt>
                <c:pt idx="32">
                  <c:v>0.20000000000000154</c:v>
                </c:pt>
                <c:pt idx="33">
                  <c:v>0.30000000000000154</c:v>
                </c:pt>
                <c:pt idx="34">
                  <c:v>0.40000000000000158</c:v>
                </c:pt>
                <c:pt idx="35">
                  <c:v>0.50000000000000155</c:v>
                </c:pt>
                <c:pt idx="36">
                  <c:v>0.60000000000000153</c:v>
                </c:pt>
                <c:pt idx="37">
                  <c:v>0.70000000000000151</c:v>
                </c:pt>
                <c:pt idx="38">
                  <c:v>0.80000000000000149</c:v>
                </c:pt>
                <c:pt idx="39">
                  <c:v>0.90000000000000147</c:v>
                </c:pt>
                <c:pt idx="40">
                  <c:v>1.0000000000000016</c:v>
                </c:pt>
                <c:pt idx="41">
                  <c:v>1.1000000000000016</c:v>
                </c:pt>
                <c:pt idx="42">
                  <c:v>1.2000000000000017</c:v>
                </c:pt>
                <c:pt idx="43">
                  <c:v>1.3000000000000018</c:v>
                </c:pt>
                <c:pt idx="44">
                  <c:v>1.4000000000000019</c:v>
                </c:pt>
                <c:pt idx="45">
                  <c:v>1.500000000000002</c:v>
                </c:pt>
                <c:pt idx="46">
                  <c:v>1.6000000000000021</c:v>
                </c:pt>
                <c:pt idx="47">
                  <c:v>1.7000000000000022</c:v>
                </c:pt>
                <c:pt idx="48">
                  <c:v>1.8000000000000023</c:v>
                </c:pt>
                <c:pt idx="49">
                  <c:v>1.9000000000000024</c:v>
                </c:pt>
                <c:pt idx="50">
                  <c:v>2.0000000000000022</c:v>
                </c:pt>
                <c:pt idx="51">
                  <c:v>2.1000000000000023</c:v>
                </c:pt>
                <c:pt idx="52">
                  <c:v>2.2000000000000024</c:v>
                </c:pt>
                <c:pt idx="53">
                  <c:v>2.3000000000000025</c:v>
                </c:pt>
                <c:pt idx="54">
                  <c:v>2.4000000000000026</c:v>
                </c:pt>
                <c:pt idx="55">
                  <c:v>2.5000000000000027</c:v>
                </c:pt>
                <c:pt idx="56">
                  <c:v>2.6000000000000028</c:v>
                </c:pt>
                <c:pt idx="57">
                  <c:v>2.7000000000000028</c:v>
                </c:pt>
                <c:pt idx="58">
                  <c:v>2.8000000000000029</c:v>
                </c:pt>
                <c:pt idx="59">
                  <c:v>2.900000000000003</c:v>
                </c:pt>
                <c:pt idx="60">
                  <c:v>3.0000000000000031</c:v>
                </c:pt>
              </c:numCache>
            </c:numRef>
          </c:xVal>
          <c:yVal>
            <c:numRef>
              <c:f>'R1a'!$E$3:$E$63</c:f>
              <c:numCache>
                <c:formatCode>General</c:formatCode>
                <c:ptCount val="61"/>
                <c:pt idx="0">
                  <c:v>4.4318484119380075E-3</c:v>
                </c:pt>
                <c:pt idx="1">
                  <c:v>5.9525324197758538E-3</c:v>
                </c:pt>
                <c:pt idx="2">
                  <c:v>7.9154515829799686E-3</c:v>
                </c:pt>
                <c:pt idx="3">
                  <c:v>1.0420934814422605E-2</c:v>
                </c:pt>
                <c:pt idx="4">
                  <c:v>1.3582969233685634E-2</c:v>
                </c:pt>
                <c:pt idx="5">
                  <c:v>1.7528300493568554E-2</c:v>
                </c:pt>
                <c:pt idx="6">
                  <c:v>2.2394530294842931E-2</c:v>
                </c:pt>
                <c:pt idx="7">
                  <c:v>2.832703774160121E-2</c:v>
                </c:pt>
                <c:pt idx="8">
                  <c:v>3.5474592846231487E-2</c:v>
                </c:pt>
                <c:pt idx="9">
                  <c:v>4.3983595980427267E-2</c:v>
                </c:pt>
                <c:pt idx="10">
                  <c:v>5.3990966513188146E-2</c:v>
                </c:pt>
                <c:pt idx="11">
                  <c:v>6.561581477467672E-2</c:v>
                </c:pt>
                <c:pt idx="12">
                  <c:v>7.8950158300894302E-2</c:v>
                </c:pt>
                <c:pt idx="13">
                  <c:v>9.4049077376887114E-2</c:v>
                </c:pt>
                <c:pt idx="14">
                  <c:v>0.11092083467945579</c:v>
                </c:pt>
                <c:pt idx="15">
                  <c:v>0.12951759566589199</c:v>
                </c:pt>
                <c:pt idx="16">
                  <c:v>0.14972746563574515</c:v>
                </c:pt>
                <c:pt idx="17">
                  <c:v>0.17136859204780769</c:v>
                </c:pt>
                <c:pt idx="18">
                  <c:v>0.19418605498321331</c:v>
                </c:pt>
                <c:pt idx="19">
                  <c:v>0.21785217703255097</c:v>
                </c:pt>
                <c:pt idx="20">
                  <c:v>0.24197072451914375</c:v>
                </c:pt>
                <c:pt idx="21">
                  <c:v>0.26608524989875521</c:v>
                </c:pt>
                <c:pt idx="22">
                  <c:v>0.28969155276148312</c:v>
                </c:pt>
                <c:pt idx="23">
                  <c:v>0.3122539333667616</c:v>
                </c:pt>
                <c:pt idx="24">
                  <c:v>0.33322460289179995</c:v>
                </c:pt>
                <c:pt idx="25">
                  <c:v>0.3520653267642998</c:v>
                </c:pt>
                <c:pt idx="26">
                  <c:v>0.36827014030332356</c:v>
                </c:pt>
                <c:pt idx="27">
                  <c:v>0.38138781546052425</c:v>
                </c:pt>
                <c:pt idx="28">
                  <c:v>0.39104269397545599</c:v>
                </c:pt>
                <c:pt idx="29">
                  <c:v>0.39695254747701186</c:v>
                </c:pt>
                <c:pt idx="30">
                  <c:v>0.3989422804014327</c:v>
                </c:pt>
                <c:pt idx="31">
                  <c:v>0.39695254747701175</c:v>
                </c:pt>
                <c:pt idx="32">
                  <c:v>0.39104269397545577</c:v>
                </c:pt>
                <c:pt idx="33">
                  <c:v>0.38138781546052397</c:v>
                </c:pt>
                <c:pt idx="34">
                  <c:v>0.36827014030332311</c:v>
                </c:pt>
                <c:pt idx="35">
                  <c:v>0.35206532676429919</c:v>
                </c:pt>
                <c:pt idx="36">
                  <c:v>0.33322460289179934</c:v>
                </c:pt>
                <c:pt idx="37">
                  <c:v>0.31225393336676094</c:v>
                </c:pt>
                <c:pt idx="38">
                  <c:v>0.2896915527614824</c:v>
                </c:pt>
                <c:pt idx="39">
                  <c:v>0.26608524989875448</c:v>
                </c:pt>
                <c:pt idx="40">
                  <c:v>0.241970724519143</c:v>
                </c:pt>
                <c:pt idx="41">
                  <c:v>0.21785217703255014</c:v>
                </c:pt>
                <c:pt idx="42">
                  <c:v>0.19418605498321254</c:v>
                </c:pt>
                <c:pt idx="43">
                  <c:v>0.17136859204780694</c:v>
                </c:pt>
                <c:pt idx="44">
                  <c:v>0.14972746563574449</c:v>
                </c:pt>
                <c:pt idx="45">
                  <c:v>0.12951759566589133</c:v>
                </c:pt>
                <c:pt idx="46">
                  <c:v>0.1109208346794552</c:v>
                </c:pt>
                <c:pt idx="47">
                  <c:v>9.4049077376886586E-2</c:v>
                </c:pt>
                <c:pt idx="48">
                  <c:v>7.8950158300893844E-2</c:v>
                </c:pt>
                <c:pt idx="49">
                  <c:v>6.5615814774676304E-2</c:v>
                </c:pt>
                <c:pt idx="50">
                  <c:v>5.3990966513187813E-2</c:v>
                </c:pt>
                <c:pt idx="51">
                  <c:v>4.3983595980426976E-2</c:v>
                </c:pt>
                <c:pt idx="52">
                  <c:v>3.5474592846231251E-2</c:v>
                </c:pt>
                <c:pt idx="53">
                  <c:v>2.8327037741601009E-2</c:v>
                </c:pt>
                <c:pt idx="54">
                  <c:v>2.2394530294842761E-2</c:v>
                </c:pt>
                <c:pt idx="55">
                  <c:v>1.7528300493568419E-2</c:v>
                </c:pt>
                <c:pt idx="56">
                  <c:v>1.3582969233685523E-2</c:v>
                </c:pt>
                <c:pt idx="57">
                  <c:v>1.0420934814422515E-2</c:v>
                </c:pt>
                <c:pt idx="58">
                  <c:v>7.9154515829798974E-3</c:v>
                </c:pt>
                <c:pt idx="59">
                  <c:v>5.9525324197758009E-3</c:v>
                </c:pt>
                <c:pt idx="60">
                  <c:v>4.4318484119379676E-3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3E-430A-AA5F-CB02864ED429}"/>
            </c:ext>
          </c:extLst>
        </c:ser>
        <c:ser>
          <c:idx val="1"/>
          <c:order val="1"/>
          <c:tx>
            <c:v>ztheo-o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'R1a'!$F$3:$F$4</c:f>
              <c:numCache>
                <c:formatCode>General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'R1a'!$G$3:$G$4</c:f>
              <c:numCache>
                <c:formatCode>General</c:formatCode>
                <c:ptCount val="2"/>
                <c:pt idx="0">
                  <c:v>0.3989422804014327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3E-430A-AA5F-CB02864ED429}"/>
            </c:ext>
          </c:extLst>
        </c:ser>
        <c:ser>
          <c:idx val="2"/>
          <c:order val="2"/>
          <c:tx>
            <c:v>zemp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'R1a'!$F$6:$F$7</c:f>
              <c:numCache>
                <c:formatCode>General</c:formatCode>
                <c:ptCount val="2"/>
                <c:pt idx="0">
                  <c:v>2.7986324785509087</c:v>
                </c:pt>
                <c:pt idx="1">
                  <c:v>2.7986324785509087</c:v>
                </c:pt>
              </c:numCache>
            </c:numRef>
          </c:xVal>
          <c:yVal>
            <c:numRef>
              <c:f>'R1a'!$G$6:$G$7</c:f>
              <c:numCache>
                <c:formatCode>General</c:formatCode>
                <c:ptCount val="2"/>
                <c:pt idx="0">
                  <c:v>0.3989422804014327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C3E-430A-AA5F-CB02864ED429}"/>
            </c:ext>
          </c:extLst>
        </c:ser>
        <c:ser>
          <c:idx val="3"/>
          <c:order val="3"/>
          <c:tx>
            <c:v>ztheo-u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'R1a'!$F$9:$F$10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'R1a'!$G$9:$G$10</c:f>
              <c:numCache>
                <c:formatCode>General</c:formatCode>
                <c:ptCount val="2"/>
                <c:pt idx="0">
                  <c:v>0.3989422804014327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C3E-430A-AA5F-CB02864ED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980879"/>
        <c:axId val="2076977999"/>
      </c:scatterChart>
      <c:valAx>
        <c:axId val="2076980879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76977999"/>
        <c:crosses val="autoZero"/>
        <c:crossBetween val="midCat"/>
      </c:valAx>
      <c:valAx>
        <c:axId val="207697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769808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1</xdr:row>
      <xdr:rowOff>82550</xdr:rowOff>
    </xdr:from>
    <xdr:to>
      <xdr:col>9</xdr:col>
      <xdr:colOff>635000</xdr:colOff>
      <xdr:row>16</xdr:row>
      <xdr:rowOff>63500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A118EA8-2B2F-492A-B513-63868195C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6439-294E-4401-952E-5EA0DC93319C}">
  <dimension ref="A2:J23"/>
  <sheetViews>
    <sheetView tabSelected="1" topLeftCell="A7" workbookViewId="0">
      <selection activeCell="L18" sqref="L18"/>
    </sheetView>
  </sheetViews>
  <sheetFormatPr baseColWidth="10" defaultRowHeight="14.5" x14ac:dyDescent="0.35"/>
  <cols>
    <col min="2" max="2" width="7.81640625" customWidth="1"/>
    <col min="3" max="3" width="6.81640625" customWidth="1"/>
    <col min="4" max="4" width="7.36328125" customWidth="1"/>
    <col min="8" max="8" width="7.90625" customWidth="1"/>
    <col min="9" max="9" width="8.6328125" customWidth="1"/>
    <col min="10" max="10" width="9.7265625" customWidth="1"/>
  </cols>
  <sheetData>
    <row r="2" spans="1:10" x14ac:dyDescent="0.35">
      <c r="A2" t="s">
        <v>20</v>
      </c>
      <c r="C2" t="s">
        <v>15</v>
      </c>
      <c r="D2" t="s">
        <v>16</v>
      </c>
      <c r="E2" t="s">
        <v>17</v>
      </c>
      <c r="F2" t="s">
        <v>18</v>
      </c>
      <c r="G2" t="s">
        <v>26</v>
      </c>
      <c r="I2" t="s">
        <v>29</v>
      </c>
      <c r="J2" t="s">
        <v>30</v>
      </c>
    </row>
    <row r="3" spans="1:10" x14ac:dyDescent="0.35">
      <c r="B3" t="s">
        <v>0</v>
      </c>
      <c r="C3" t="s">
        <v>13</v>
      </c>
      <c r="D3" t="s">
        <v>14</v>
      </c>
      <c r="H3" t="s">
        <v>32</v>
      </c>
      <c r="I3" t="s">
        <v>28</v>
      </c>
      <c r="J3" t="s">
        <v>31</v>
      </c>
    </row>
    <row r="4" spans="1:10" x14ac:dyDescent="0.35">
      <c r="A4">
        <v>1</v>
      </c>
      <c r="B4" t="s">
        <v>1</v>
      </c>
      <c r="C4">
        <v>600</v>
      </c>
      <c r="D4">
        <v>6500</v>
      </c>
      <c r="E4">
        <f>C4^2</f>
        <v>360000</v>
      </c>
      <c r="F4">
        <f>C4*D4</f>
        <v>3900000</v>
      </c>
      <c r="G4">
        <f>D4^2</f>
        <v>42250000</v>
      </c>
      <c r="H4" s="1">
        <f>$C$20+$C$17*C4</f>
        <v>7019.4494528072446</v>
      </c>
      <c r="I4" s="1">
        <f>(D4-$C$19)^2</f>
        <v>7933611.1111111073</v>
      </c>
      <c r="J4" s="1">
        <f>(H4-$C$19)^2</f>
        <v>5277206.9276520433</v>
      </c>
    </row>
    <row r="5" spans="1:10" x14ac:dyDescent="0.35">
      <c r="A5">
        <f>A4+1</f>
        <v>2</v>
      </c>
      <c r="B5" t="s">
        <v>2</v>
      </c>
      <c r="C5">
        <v>680</v>
      </c>
      <c r="D5">
        <v>8200</v>
      </c>
      <c r="E5">
        <f t="shared" ref="E5:E15" si="0">C5^2</f>
        <v>462400</v>
      </c>
      <c r="F5">
        <f t="shared" ref="F5:F15" si="1">C5*D5</f>
        <v>5576000</v>
      </c>
      <c r="G5">
        <f t="shared" ref="G5:G15" si="2">D5^2</f>
        <v>67240000</v>
      </c>
      <c r="H5" s="1">
        <f t="shared" ref="H5:H15" si="3">$C$20+$C$17*C5</f>
        <v>7488.6682879785312</v>
      </c>
      <c r="I5" s="1">
        <f t="shared" ref="I5:I15" si="4">(D5-$C$19)^2</f>
        <v>1246944.4444444431</v>
      </c>
      <c r="J5" s="1">
        <f t="shared" ref="J5:J15" si="5">(H5-$C$19)^2</f>
        <v>3341578.0724864495</v>
      </c>
    </row>
    <row r="6" spans="1:10" x14ac:dyDescent="0.35">
      <c r="A6">
        <f t="shared" ref="A6:A15" si="6">A5+1</f>
        <v>3</v>
      </c>
      <c r="B6" t="s">
        <v>3</v>
      </c>
      <c r="C6">
        <v>720</v>
      </c>
      <c r="D6">
        <v>7300</v>
      </c>
      <c r="E6">
        <f t="shared" si="0"/>
        <v>518400</v>
      </c>
      <c r="F6">
        <f t="shared" si="1"/>
        <v>5256000</v>
      </c>
      <c r="G6">
        <f t="shared" si="2"/>
        <v>53290000</v>
      </c>
      <c r="H6" s="1">
        <f t="shared" si="3"/>
        <v>7723.2777055641745</v>
      </c>
      <c r="I6" s="1">
        <f t="shared" si="4"/>
        <v>4066944.4444444422</v>
      </c>
      <c r="J6" s="1">
        <f t="shared" si="5"/>
        <v>2538888.3813632773</v>
      </c>
    </row>
    <row r="7" spans="1:10" x14ac:dyDescent="0.35">
      <c r="A7">
        <f t="shared" si="6"/>
        <v>4</v>
      </c>
      <c r="B7" t="s">
        <v>4</v>
      </c>
      <c r="C7">
        <v>1010</v>
      </c>
      <c r="D7">
        <v>8900</v>
      </c>
      <c r="E7">
        <f t="shared" si="0"/>
        <v>1020100</v>
      </c>
      <c r="F7">
        <f t="shared" si="1"/>
        <v>8989000</v>
      </c>
      <c r="G7">
        <f t="shared" si="2"/>
        <v>79210000</v>
      </c>
      <c r="H7" s="1">
        <f t="shared" si="3"/>
        <v>9424.1959830600863</v>
      </c>
      <c r="I7" s="1">
        <f t="shared" si="4"/>
        <v>173611.1111111106</v>
      </c>
      <c r="J7" s="1">
        <f t="shared" si="5"/>
        <v>11562.553884036273</v>
      </c>
    </row>
    <row r="8" spans="1:10" x14ac:dyDescent="0.35">
      <c r="A8">
        <f t="shared" si="6"/>
        <v>5</v>
      </c>
      <c r="B8" t="s">
        <v>5</v>
      </c>
      <c r="C8">
        <v>900</v>
      </c>
      <c r="D8">
        <v>9900</v>
      </c>
      <c r="E8">
        <f t="shared" si="0"/>
        <v>810000</v>
      </c>
      <c r="F8">
        <f t="shared" si="1"/>
        <v>8910000</v>
      </c>
      <c r="G8">
        <f t="shared" si="2"/>
        <v>98010000</v>
      </c>
      <c r="H8" s="1">
        <f t="shared" si="3"/>
        <v>8779.0200846995685</v>
      </c>
      <c r="I8" s="1">
        <f t="shared" si="4"/>
        <v>340277.77777777851</v>
      </c>
      <c r="J8" s="1">
        <f t="shared" si="5"/>
        <v>289063.84710090293</v>
      </c>
    </row>
    <row r="9" spans="1:10" x14ac:dyDescent="0.35">
      <c r="A9">
        <f t="shared" si="6"/>
        <v>6</v>
      </c>
      <c r="B9" t="s">
        <v>6</v>
      </c>
      <c r="C9">
        <v>990</v>
      </c>
      <c r="D9">
        <v>10000</v>
      </c>
      <c r="E9">
        <f t="shared" si="0"/>
        <v>980100</v>
      </c>
      <c r="F9">
        <f t="shared" si="1"/>
        <v>9900000</v>
      </c>
      <c r="G9">
        <f t="shared" si="2"/>
        <v>100000000</v>
      </c>
      <c r="H9" s="1">
        <f t="shared" si="3"/>
        <v>9306.8912742672655</v>
      </c>
      <c r="I9" s="1">
        <f t="shared" si="4"/>
        <v>466944.44444444525</v>
      </c>
      <c r="J9" s="1">
        <f t="shared" si="5"/>
        <v>95.558296562257382</v>
      </c>
    </row>
    <row r="10" spans="1:10" x14ac:dyDescent="0.35">
      <c r="A10">
        <f t="shared" si="6"/>
        <v>7</v>
      </c>
      <c r="B10" t="s">
        <v>7</v>
      </c>
      <c r="C10">
        <v>1270</v>
      </c>
      <c r="D10">
        <v>10300</v>
      </c>
      <c r="E10">
        <f t="shared" si="0"/>
        <v>1612900</v>
      </c>
      <c r="F10">
        <f t="shared" si="1"/>
        <v>13081000</v>
      </c>
      <c r="G10">
        <f t="shared" si="2"/>
        <v>106090000</v>
      </c>
      <c r="H10" s="1">
        <f t="shared" si="3"/>
        <v>10949.157197366765</v>
      </c>
      <c r="I10" s="1">
        <f t="shared" si="4"/>
        <v>966944.44444444566</v>
      </c>
      <c r="J10" s="1">
        <f t="shared" si="5"/>
        <v>2665025.3328254912</v>
      </c>
    </row>
    <row r="11" spans="1:10" x14ac:dyDescent="0.35">
      <c r="A11">
        <f t="shared" si="6"/>
        <v>8</v>
      </c>
      <c r="B11" t="s">
        <v>8</v>
      </c>
      <c r="C11">
        <v>1440</v>
      </c>
      <c r="D11">
        <v>12500</v>
      </c>
      <c r="E11">
        <f t="shared" si="0"/>
        <v>2073600</v>
      </c>
      <c r="F11">
        <f t="shared" si="1"/>
        <v>18000000</v>
      </c>
      <c r="G11">
        <f t="shared" si="2"/>
        <v>156250000</v>
      </c>
      <c r="H11" s="1">
        <f t="shared" si="3"/>
        <v>11946.247222105749</v>
      </c>
      <c r="I11" s="1">
        <f t="shared" si="4"/>
        <v>10133611.111111116</v>
      </c>
      <c r="J11" s="1">
        <f t="shared" si="5"/>
        <v>6914693.8975433148</v>
      </c>
    </row>
    <row r="12" spans="1:10" x14ac:dyDescent="0.35">
      <c r="A12">
        <f t="shared" si="6"/>
        <v>9</v>
      </c>
      <c r="B12" t="s">
        <v>9</v>
      </c>
      <c r="C12">
        <v>1380</v>
      </c>
      <c r="D12">
        <v>11500</v>
      </c>
      <c r="E12">
        <f t="shared" si="0"/>
        <v>1904400</v>
      </c>
      <c r="F12">
        <f t="shared" si="1"/>
        <v>15870000</v>
      </c>
      <c r="G12">
        <f t="shared" si="2"/>
        <v>132250000</v>
      </c>
      <c r="H12" s="1">
        <f t="shared" si="3"/>
        <v>11594.333095727285</v>
      </c>
      <c r="I12" s="1">
        <f t="shared" si="4"/>
        <v>4766944.4444444468</v>
      </c>
      <c r="J12" s="1">
        <f t="shared" si="5"/>
        <v>5187764.3620697502</v>
      </c>
    </row>
    <row r="13" spans="1:10" x14ac:dyDescent="0.35">
      <c r="A13">
        <f t="shared" si="6"/>
        <v>10</v>
      </c>
      <c r="B13" t="s">
        <v>10</v>
      </c>
      <c r="C13">
        <v>1010</v>
      </c>
      <c r="D13">
        <v>9200</v>
      </c>
      <c r="E13">
        <f t="shared" si="0"/>
        <v>1020100</v>
      </c>
      <c r="F13">
        <f t="shared" si="1"/>
        <v>9292000</v>
      </c>
      <c r="G13">
        <f t="shared" si="2"/>
        <v>84640000</v>
      </c>
      <c r="H13" s="1">
        <f t="shared" si="3"/>
        <v>9424.1959830600863</v>
      </c>
      <c r="I13" s="1">
        <f t="shared" si="4"/>
        <v>13611.111111110969</v>
      </c>
      <c r="J13" s="1">
        <f t="shared" si="5"/>
        <v>11562.553884036273</v>
      </c>
    </row>
    <row r="14" spans="1:10" x14ac:dyDescent="0.35">
      <c r="A14">
        <f t="shared" si="6"/>
        <v>11</v>
      </c>
      <c r="B14" t="s">
        <v>11</v>
      </c>
      <c r="C14">
        <v>830</v>
      </c>
      <c r="D14">
        <v>8200</v>
      </c>
      <c r="E14">
        <f t="shared" si="0"/>
        <v>688900</v>
      </c>
      <c r="F14">
        <f t="shared" si="1"/>
        <v>6806000</v>
      </c>
      <c r="G14">
        <f t="shared" si="2"/>
        <v>67240000</v>
      </c>
      <c r="H14" s="1">
        <f t="shared" si="3"/>
        <v>8368.4536039246923</v>
      </c>
      <c r="I14" s="1">
        <f t="shared" si="4"/>
        <v>1246944.4444444431</v>
      </c>
      <c r="J14" s="1">
        <f t="shared" si="5"/>
        <v>899108.01235451433</v>
      </c>
    </row>
    <row r="15" spans="1:10" x14ac:dyDescent="0.35">
      <c r="A15">
        <f t="shared" si="6"/>
        <v>12</v>
      </c>
      <c r="B15" t="s">
        <v>12</v>
      </c>
      <c r="C15">
        <v>1070</v>
      </c>
      <c r="D15">
        <v>9300</v>
      </c>
      <c r="E15">
        <f t="shared" si="0"/>
        <v>1144900</v>
      </c>
      <c r="F15">
        <f t="shared" si="1"/>
        <v>9951000</v>
      </c>
      <c r="G15">
        <f t="shared" si="2"/>
        <v>86490000</v>
      </c>
      <c r="H15" s="1">
        <f t="shared" si="3"/>
        <v>9776.1101094385504</v>
      </c>
      <c r="I15" s="1">
        <f t="shared" si="4"/>
        <v>277.77777777775759</v>
      </c>
      <c r="J15" s="1">
        <f t="shared" si="5"/>
        <v>211088.27710608172</v>
      </c>
    </row>
    <row r="16" spans="1:10" x14ac:dyDescent="0.35">
      <c r="B16" t="s">
        <v>19</v>
      </c>
      <c r="C16">
        <f>SUM(C4:C15)</f>
        <v>11900</v>
      </c>
      <c r="D16">
        <f t="shared" ref="D16:J16" si="7">SUM(D4:D15)</f>
        <v>111800</v>
      </c>
      <c r="E16">
        <f t="shared" si="7"/>
        <v>12595800</v>
      </c>
      <c r="F16">
        <f t="shared" si="7"/>
        <v>115531000</v>
      </c>
      <c r="G16">
        <f t="shared" si="7"/>
        <v>1072960000</v>
      </c>
      <c r="H16" s="1">
        <f t="shared" si="7"/>
        <v>111800</v>
      </c>
      <c r="I16" s="1">
        <f t="shared" si="7"/>
        <v>31356666.666666668</v>
      </c>
      <c r="J16" s="1">
        <f t="shared" si="7"/>
        <v>27347637.776566464</v>
      </c>
    </row>
    <row r="17" spans="2:6" x14ac:dyDescent="0.35">
      <c r="B17" t="s">
        <v>21</v>
      </c>
      <c r="C17">
        <f>(A15*F16-C16*D16)/(A15*E16-C16^2)</f>
        <v>5.8652354396410749</v>
      </c>
      <c r="D17">
        <f>SLOPE(D4:D15,C4:C15)</f>
        <v>5.8652354396410757</v>
      </c>
    </row>
    <row r="18" spans="2:6" x14ac:dyDescent="0.35">
      <c r="B18" t="s">
        <v>22</v>
      </c>
      <c r="C18">
        <f>C16/A15</f>
        <v>991.66666666666663</v>
      </c>
    </row>
    <row r="19" spans="2:6" x14ac:dyDescent="0.35">
      <c r="B19" t="s">
        <v>23</v>
      </c>
      <c r="C19">
        <f>D16/A15</f>
        <v>9316.6666666666661</v>
      </c>
    </row>
    <row r="20" spans="2:6" x14ac:dyDescent="0.35">
      <c r="B20" t="s">
        <v>24</v>
      </c>
      <c r="C20">
        <f>C19-C17*C18</f>
        <v>3500.3081890226003</v>
      </c>
      <c r="D20">
        <f>INTERCEPT(D4:D15,C4:C15)</f>
        <v>3500.3081890225994</v>
      </c>
    </row>
    <row r="21" spans="2:6" x14ac:dyDescent="0.35">
      <c r="B21" t="s">
        <v>25</v>
      </c>
      <c r="C21">
        <f>(A15*F16-C16*D16)/SQRT((A15*E16-C16^2)*(A15*G16-D16^2))</f>
        <v>0.933888365271349</v>
      </c>
      <c r="D21">
        <f>C17*SQRT(_xlfn.VAR.P(C4:C15)/_xlfn.VAR.P(D4:D15))</f>
        <v>0.933888365271349</v>
      </c>
      <c r="E21">
        <f>CORREL(C4:C15,D4:D15)</f>
        <v>0.93388836527134911</v>
      </c>
    </row>
    <row r="22" spans="2:6" x14ac:dyDescent="0.35">
      <c r="B22" t="s">
        <v>27</v>
      </c>
      <c r="C22">
        <f>J16/I16</f>
        <v>0.87214747878919308</v>
      </c>
      <c r="D22">
        <f>C21^2</f>
        <v>0.87214747878919252</v>
      </c>
      <c r="E22">
        <f>RSQ(D4:D15,C4:C15)</f>
        <v>0.87214747878919274</v>
      </c>
      <c r="F22">
        <f>RSQ(C4:C15,D4:D15)</f>
        <v>0.87214747878919274</v>
      </c>
    </row>
    <row r="23" spans="2:6" x14ac:dyDescent="0.35">
      <c r="B23" t="s">
        <v>33</v>
      </c>
      <c r="C23">
        <f>C20+C17*1100</f>
        <v>9952.0671726277833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4B93-D294-4421-8CD2-617AED03ED59}">
  <dimension ref="A1:G92"/>
  <sheetViews>
    <sheetView topLeftCell="A2" workbookViewId="0">
      <selection activeCell="A3" sqref="A3:B11"/>
    </sheetView>
  </sheetViews>
  <sheetFormatPr baseColWidth="10" defaultRowHeight="14.5" x14ac:dyDescent="0.35"/>
  <sheetData>
    <row r="1" spans="1:7" x14ac:dyDescent="0.35">
      <c r="D1">
        <v>0.1</v>
      </c>
    </row>
    <row r="2" spans="1:7" x14ac:dyDescent="0.35">
      <c r="D2" t="s">
        <v>41</v>
      </c>
      <c r="E2" t="s">
        <v>42</v>
      </c>
    </row>
    <row r="3" spans="1:7" x14ac:dyDescent="0.35">
      <c r="A3" t="s">
        <v>34</v>
      </c>
      <c r="B3">
        <v>31</v>
      </c>
      <c r="D3">
        <v>-3</v>
      </c>
      <c r="E3">
        <f>_xlfn.NORM.DIST(D3,0,1,FALSE)</f>
        <v>4.4318484119380075E-3</v>
      </c>
      <c r="F3">
        <f>B11</f>
        <v>1.9599639845400536</v>
      </c>
      <c r="G3">
        <f>MAX(E3:E63)</f>
        <v>0.3989422804014327</v>
      </c>
    </row>
    <row r="4" spans="1:7" x14ac:dyDescent="0.35">
      <c r="A4" t="s">
        <v>35</v>
      </c>
      <c r="B4">
        <v>33</v>
      </c>
      <c r="D4">
        <f>D3+$D$1</f>
        <v>-2.9</v>
      </c>
      <c r="E4">
        <f t="shared" ref="E4:E67" si="0">_xlfn.NORM.DIST(D4,0,1,FALSE)</f>
        <v>5.9525324197758538E-3</v>
      </c>
      <c r="F4">
        <f>F3</f>
        <v>1.9599639845400536</v>
      </c>
      <c r="G4">
        <v>0</v>
      </c>
    </row>
    <row r="5" spans="1:7" x14ac:dyDescent="0.35">
      <c r="A5" t="s">
        <v>43</v>
      </c>
      <c r="B5">
        <v>760</v>
      </c>
      <c r="D5">
        <f t="shared" ref="D5:D68" si="1">D4+$D$1</f>
        <v>-2.8</v>
      </c>
      <c r="E5">
        <f t="shared" si="0"/>
        <v>7.9154515829799686E-3</v>
      </c>
    </row>
    <row r="6" spans="1:7" x14ac:dyDescent="0.35">
      <c r="A6" t="s">
        <v>44</v>
      </c>
      <c r="B6">
        <v>690</v>
      </c>
      <c r="D6">
        <f t="shared" si="1"/>
        <v>-2.6999999999999997</v>
      </c>
      <c r="E6">
        <f t="shared" si="0"/>
        <v>1.0420934814422605E-2</v>
      </c>
      <c r="F6">
        <f>B10</f>
        <v>2.7986324785509087</v>
      </c>
      <c r="G6">
        <f>MAX(E6:E66)</f>
        <v>0.3989422804014327</v>
      </c>
    </row>
    <row r="7" spans="1:7" x14ac:dyDescent="0.35">
      <c r="A7" t="s">
        <v>36</v>
      </c>
      <c r="B7">
        <v>10000</v>
      </c>
      <c r="D7">
        <f t="shared" si="1"/>
        <v>-2.5999999999999996</v>
      </c>
      <c r="E7">
        <f t="shared" si="0"/>
        <v>1.3582969233685634E-2</v>
      </c>
      <c r="F7">
        <f>F6</f>
        <v>2.7986324785509087</v>
      </c>
      <c r="G7">
        <v>0</v>
      </c>
    </row>
    <row r="8" spans="1:7" x14ac:dyDescent="0.35">
      <c r="A8" t="s">
        <v>37</v>
      </c>
      <c r="B8">
        <v>10000</v>
      </c>
      <c r="D8">
        <f t="shared" si="1"/>
        <v>-2.4999999999999996</v>
      </c>
      <c r="E8">
        <f t="shared" si="0"/>
        <v>1.7528300493568554E-2</v>
      </c>
    </row>
    <row r="9" spans="1:7" x14ac:dyDescent="0.35">
      <c r="A9" t="s">
        <v>38</v>
      </c>
      <c r="B9">
        <f>SQRT(B7/B3+B8/B4)</f>
        <v>25.012215979228895</v>
      </c>
      <c r="D9">
        <f t="shared" si="1"/>
        <v>-2.3999999999999995</v>
      </c>
      <c r="E9">
        <f t="shared" si="0"/>
        <v>2.2394530294842931E-2</v>
      </c>
      <c r="F9">
        <f>-F3</f>
        <v>-1.9599639845400536</v>
      </c>
      <c r="G9">
        <f>MAX(E9:E69)</f>
        <v>0.3989422804014327</v>
      </c>
    </row>
    <row r="10" spans="1:7" x14ac:dyDescent="0.35">
      <c r="A10" t="s">
        <v>39</v>
      </c>
      <c r="B10">
        <f>(B5-B6)/B9</f>
        <v>2.7986324785509087</v>
      </c>
      <c r="D10">
        <f t="shared" si="1"/>
        <v>-2.2999999999999994</v>
      </c>
      <c r="E10">
        <f t="shared" si="0"/>
        <v>2.832703774160121E-2</v>
      </c>
      <c r="F10">
        <f>F9</f>
        <v>-1.9599639845400536</v>
      </c>
      <c r="G10">
        <v>0</v>
      </c>
    </row>
    <row r="11" spans="1:7" x14ac:dyDescent="0.35">
      <c r="A11" t="s">
        <v>40</v>
      </c>
      <c r="B11">
        <f>_xlfn.NORM.INV(0.975,0,1)</f>
        <v>1.9599639845400536</v>
      </c>
      <c r="D11">
        <f t="shared" si="1"/>
        <v>-2.1999999999999993</v>
      </c>
      <c r="E11">
        <f t="shared" si="0"/>
        <v>3.5474592846231487E-2</v>
      </c>
    </row>
    <row r="12" spans="1:7" x14ac:dyDescent="0.35">
      <c r="D12">
        <f t="shared" si="1"/>
        <v>-2.0999999999999992</v>
      </c>
      <c r="E12">
        <f t="shared" si="0"/>
        <v>4.3983595980427267E-2</v>
      </c>
    </row>
    <row r="13" spans="1:7" x14ac:dyDescent="0.35">
      <c r="D13">
        <f t="shared" si="1"/>
        <v>-1.9999999999999991</v>
      </c>
      <c r="E13">
        <f t="shared" si="0"/>
        <v>5.3990966513188146E-2</v>
      </c>
    </row>
    <row r="14" spans="1:7" x14ac:dyDescent="0.35">
      <c r="D14">
        <f t="shared" si="1"/>
        <v>-1.899999999999999</v>
      </c>
      <c r="E14">
        <f t="shared" si="0"/>
        <v>6.561581477467672E-2</v>
      </c>
    </row>
    <row r="15" spans="1:7" x14ac:dyDescent="0.35">
      <c r="D15">
        <f t="shared" si="1"/>
        <v>-1.7999999999999989</v>
      </c>
      <c r="E15">
        <f t="shared" si="0"/>
        <v>7.8950158300894302E-2</v>
      </c>
    </row>
    <row r="16" spans="1:7" x14ac:dyDescent="0.35">
      <c r="D16">
        <f t="shared" si="1"/>
        <v>-1.6999999999999988</v>
      </c>
      <c r="E16">
        <f t="shared" si="0"/>
        <v>9.4049077376887114E-2</v>
      </c>
    </row>
    <row r="17" spans="4:5" x14ac:dyDescent="0.35">
      <c r="D17">
        <f t="shared" si="1"/>
        <v>-1.5999999999999988</v>
      </c>
      <c r="E17">
        <f t="shared" si="0"/>
        <v>0.11092083467945579</v>
      </c>
    </row>
    <row r="18" spans="4:5" x14ac:dyDescent="0.35">
      <c r="D18">
        <f t="shared" si="1"/>
        <v>-1.4999999999999987</v>
      </c>
      <c r="E18">
        <f t="shared" si="0"/>
        <v>0.12951759566589199</v>
      </c>
    </row>
    <row r="19" spans="4:5" x14ac:dyDescent="0.35">
      <c r="D19">
        <f t="shared" si="1"/>
        <v>-1.3999999999999986</v>
      </c>
      <c r="E19">
        <f t="shared" si="0"/>
        <v>0.14972746563574515</v>
      </c>
    </row>
    <row r="20" spans="4:5" x14ac:dyDescent="0.35">
      <c r="D20">
        <f t="shared" si="1"/>
        <v>-1.2999999999999985</v>
      </c>
      <c r="E20">
        <f t="shared" si="0"/>
        <v>0.17136859204780769</v>
      </c>
    </row>
    <row r="21" spans="4:5" x14ac:dyDescent="0.35">
      <c r="D21">
        <f t="shared" si="1"/>
        <v>-1.1999999999999984</v>
      </c>
      <c r="E21">
        <f t="shared" si="0"/>
        <v>0.19418605498321331</v>
      </c>
    </row>
    <row r="22" spans="4:5" x14ac:dyDescent="0.35">
      <c r="D22">
        <f t="shared" si="1"/>
        <v>-1.0999999999999983</v>
      </c>
      <c r="E22">
        <f t="shared" si="0"/>
        <v>0.21785217703255097</v>
      </c>
    </row>
    <row r="23" spans="4:5" x14ac:dyDescent="0.35">
      <c r="D23">
        <f t="shared" si="1"/>
        <v>-0.99999999999999833</v>
      </c>
      <c r="E23">
        <f t="shared" si="0"/>
        <v>0.24197072451914375</v>
      </c>
    </row>
    <row r="24" spans="4:5" x14ac:dyDescent="0.35">
      <c r="D24">
        <f t="shared" si="1"/>
        <v>-0.89999999999999836</v>
      </c>
      <c r="E24">
        <f t="shared" si="0"/>
        <v>0.26608524989875521</v>
      </c>
    </row>
    <row r="25" spans="4:5" x14ac:dyDescent="0.35">
      <c r="D25">
        <f t="shared" si="1"/>
        <v>-0.79999999999999838</v>
      </c>
      <c r="E25">
        <f t="shared" si="0"/>
        <v>0.28969155276148312</v>
      </c>
    </row>
    <row r="26" spans="4:5" x14ac:dyDescent="0.35">
      <c r="D26">
        <f t="shared" si="1"/>
        <v>-0.6999999999999984</v>
      </c>
      <c r="E26">
        <f t="shared" si="0"/>
        <v>0.3122539333667616</v>
      </c>
    </row>
    <row r="27" spans="4:5" x14ac:dyDescent="0.35">
      <c r="D27">
        <f t="shared" si="1"/>
        <v>-0.59999999999999842</v>
      </c>
      <c r="E27">
        <f t="shared" si="0"/>
        <v>0.33322460289179995</v>
      </c>
    </row>
    <row r="28" spans="4:5" x14ac:dyDescent="0.35">
      <c r="D28">
        <f t="shared" si="1"/>
        <v>-0.49999999999999845</v>
      </c>
      <c r="E28">
        <f t="shared" si="0"/>
        <v>0.3520653267642998</v>
      </c>
    </row>
    <row r="29" spans="4:5" x14ac:dyDescent="0.35">
      <c r="D29">
        <f t="shared" si="1"/>
        <v>-0.39999999999999847</v>
      </c>
      <c r="E29">
        <f t="shared" si="0"/>
        <v>0.36827014030332356</v>
      </c>
    </row>
    <row r="30" spans="4:5" x14ac:dyDescent="0.35">
      <c r="D30">
        <f t="shared" si="1"/>
        <v>-0.29999999999999849</v>
      </c>
      <c r="E30">
        <f t="shared" si="0"/>
        <v>0.38138781546052425</v>
      </c>
    </row>
    <row r="31" spans="4:5" x14ac:dyDescent="0.35">
      <c r="D31">
        <f t="shared" si="1"/>
        <v>-0.19999999999999848</v>
      </c>
      <c r="E31">
        <f t="shared" si="0"/>
        <v>0.39104269397545599</v>
      </c>
    </row>
    <row r="32" spans="4:5" x14ac:dyDescent="0.35">
      <c r="D32">
        <f t="shared" si="1"/>
        <v>-9.9999999999998479E-2</v>
      </c>
      <c r="E32">
        <f t="shared" si="0"/>
        <v>0.39695254747701186</v>
      </c>
    </row>
    <row r="33" spans="4:5" x14ac:dyDescent="0.35">
      <c r="D33">
        <f t="shared" si="1"/>
        <v>1.5265566588595902E-15</v>
      </c>
      <c r="E33">
        <f t="shared" si="0"/>
        <v>0.3989422804014327</v>
      </c>
    </row>
    <row r="34" spans="4:5" x14ac:dyDescent="0.35">
      <c r="D34">
        <f t="shared" si="1"/>
        <v>0.10000000000000153</v>
      </c>
      <c r="E34">
        <f t="shared" si="0"/>
        <v>0.39695254747701175</v>
      </c>
    </row>
    <row r="35" spans="4:5" x14ac:dyDescent="0.35">
      <c r="D35">
        <f t="shared" si="1"/>
        <v>0.20000000000000154</v>
      </c>
      <c r="E35">
        <f t="shared" si="0"/>
        <v>0.39104269397545577</v>
      </c>
    </row>
    <row r="36" spans="4:5" x14ac:dyDescent="0.35">
      <c r="D36">
        <f t="shared" si="1"/>
        <v>0.30000000000000154</v>
      </c>
      <c r="E36">
        <f t="shared" si="0"/>
        <v>0.38138781546052397</v>
      </c>
    </row>
    <row r="37" spans="4:5" x14ac:dyDescent="0.35">
      <c r="D37">
        <f t="shared" si="1"/>
        <v>0.40000000000000158</v>
      </c>
      <c r="E37">
        <f t="shared" si="0"/>
        <v>0.36827014030332311</v>
      </c>
    </row>
    <row r="38" spans="4:5" x14ac:dyDescent="0.35">
      <c r="D38">
        <f t="shared" si="1"/>
        <v>0.50000000000000155</v>
      </c>
      <c r="E38">
        <f t="shared" si="0"/>
        <v>0.35206532676429919</v>
      </c>
    </row>
    <row r="39" spans="4:5" x14ac:dyDescent="0.35">
      <c r="D39">
        <f t="shared" si="1"/>
        <v>0.60000000000000153</v>
      </c>
      <c r="E39">
        <f t="shared" si="0"/>
        <v>0.33322460289179934</v>
      </c>
    </row>
    <row r="40" spans="4:5" x14ac:dyDescent="0.35">
      <c r="D40">
        <f t="shared" si="1"/>
        <v>0.70000000000000151</v>
      </c>
      <c r="E40">
        <f t="shared" si="0"/>
        <v>0.31225393336676094</v>
      </c>
    </row>
    <row r="41" spans="4:5" x14ac:dyDescent="0.35">
      <c r="D41">
        <f t="shared" si="1"/>
        <v>0.80000000000000149</v>
      </c>
      <c r="E41">
        <f t="shared" si="0"/>
        <v>0.2896915527614824</v>
      </c>
    </row>
    <row r="42" spans="4:5" x14ac:dyDescent="0.35">
      <c r="D42">
        <f t="shared" si="1"/>
        <v>0.90000000000000147</v>
      </c>
      <c r="E42">
        <f t="shared" si="0"/>
        <v>0.26608524989875448</v>
      </c>
    </row>
    <row r="43" spans="4:5" x14ac:dyDescent="0.35">
      <c r="D43">
        <f t="shared" si="1"/>
        <v>1.0000000000000016</v>
      </c>
      <c r="E43">
        <f t="shared" si="0"/>
        <v>0.241970724519143</v>
      </c>
    </row>
    <row r="44" spans="4:5" x14ac:dyDescent="0.35">
      <c r="D44">
        <f t="shared" si="1"/>
        <v>1.1000000000000016</v>
      </c>
      <c r="E44">
        <f t="shared" si="0"/>
        <v>0.21785217703255014</v>
      </c>
    </row>
    <row r="45" spans="4:5" x14ac:dyDescent="0.35">
      <c r="D45">
        <f t="shared" si="1"/>
        <v>1.2000000000000017</v>
      </c>
      <c r="E45">
        <f t="shared" si="0"/>
        <v>0.19418605498321254</v>
      </c>
    </row>
    <row r="46" spans="4:5" x14ac:dyDescent="0.35">
      <c r="D46">
        <f t="shared" si="1"/>
        <v>1.3000000000000018</v>
      </c>
      <c r="E46">
        <f t="shared" si="0"/>
        <v>0.17136859204780694</v>
      </c>
    </row>
    <row r="47" spans="4:5" x14ac:dyDescent="0.35">
      <c r="D47">
        <f t="shared" si="1"/>
        <v>1.4000000000000019</v>
      </c>
      <c r="E47">
        <f t="shared" si="0"/>
        <v>0.14972746563574449</v>
      </c>
    </row>
    <row r="48" spans="4:5" x14ac:dyDescent="0.35">
      <c r="D48">
        <f t="shared" si="1"/>
        <v>1.500000000000002</v>
      </c>
      <c r="E48">
        <f t="shared" si="0"/>
        <v>0.12951759566589133</v>
      </c>
    </row>
    <row r="49" spans="4:5" x14ac:dyDescent="0.35">
      <c r="D49">
        <f t="shared" si="1"/>
        <v>1.6000000000000021</v>
      </c>
      <c r="E49">
        <f t="shared" si="0"/>
        <v>0.1109208346794552</v>
      </c>
    </row>
    <row r="50" spans="4:5" x14ac:dyDescent="0.35">
      <c r="D50">
        <f t="shared" si="1"/>
        <v>1.7000000000000022</v>
      </c>
      <c r="E50">
        <f t="shared" si="0"/>
        <v>9.4049077376886586E-2</v>
      </c>
    </row>
    <row r="51" spans="4:5" x14ac:dyDescent="0.35">
      <c r="D51">
        <f t="shared" si="1"/>
        <v>1.8000000000000023</v>
      </c>
      <c r="E51">
        <f t="shared" si="0"/>
        <v>7.8950158300893844E-2</v>
      </c>
    </row>
    <row r="52" spans="4:5" x14ac:dyDescent="0.35">
      <c r="D52">
        <f t="shared" si="1"/>
        <v>1.9000000000000024</v>
      </c>
      <c r="E52">
        <f t="shared" si="0"/>
        <v>6.5615814774676304E-2</v>
      </c>
    </row>
    <row r="53" spans="4:5" x14ac:dyDescent="0.35">
      <c r="D53">
        <f t="shared" si="1"/>
        <v>2.0000000000000022</v>
      </c>
      <c r="E53">
        <f t="shared" si="0"/>
        <v>5.3990966513187813E-2</v>
      </c>
    </row>
    <row r="54" spans="4:5" x14ac:dyDescent="0.35">
      <c r="D54">
        <f t="shared" si="1"/>
        <v>2.1000000000000023</v>
      </c>
      <c r="E54">
        <f t="shared" si="0"/>
        <v>4.3983595980426976E-2</v>
      </c>
    </row>
    <row r="55" spans="4:5" x14ac:dyDescent="0.35">
      <c r="D55">
        <f t="shared" si="1"/>
        <v>2.2000000000000024</v>
      </c>
      <c r="E55">
        <f t="shared" si="0"/>
        <v>3.5474592846231251E-2</v>
      </c>
    </row>
    <row r="56" spans="4:5" x14ac:dyDescent="0.35">
      <c r="D56">
        <f t="shared" si="1"/>
        <v>2.3000000000000025</v>
      </c>
      <c r="E56">
        <f t="shared" si="0"/>
        <v>2.8327037741601009E-2</v>
      </c>
    </row>
    <row r="57" spans="4:5" x14ac:dyDescent="0.35">
      <c r="D57">
        <f t="shared" si="1"/>
        <v>2.4000000000000026</v>
      </c>
      <c r="E57">
        <f t="shared" si="0"/>
        <v>2.2394530294842761E-2</v>
      </c>
    </row>
    <row r="58" spans="4:5" x14ac:dyDescent="0.35">
      <c r="D58">
        <f t="shared" si="1"/>
        <v>2.5000000000000027</v>
      </c>
      <c r="E58">
        <f t="shared" si="0"/>
        <v>1.7528300493568419E-2</v>
      </c>
    </row>
    <row r="59" spans="4:5" x14ac:dyDescent="0.35">
      <c r="D59">
        <f t="shared" si="1"/>
        <v>2.6000000000000028</v>
      </c>
      <c r="E59">
        <f t="shared" si="0"/>
        <v>1.3582969233685523E-2</v>
      </c>
    </row>
    <row r="60" spans="4:5" x14ac:dyDescent="0.35">
      <c r="D60">
        <f t="shared" si="1"/>
        <v>2.7000000000000028</v>
      </c>
      <c r="E60">
        <f t="shared" si="0"/>
        <v>1.0420934814422515E-2</v>
      </c>
    </row>
    <row r="61" spans="4:5" x14ac:dyDescent="0.35">
      <c r="D61">
        <f t="shared" si="1"/>
        <v>2.8000000000000029</v>
      </c>
      <c r="E61">
        <f t="shared" si="0"/>
        <v>7.9154515829798974E-3</v>
      </c>
    </row>
    <row r="62" spans="4:5" x14ac:dyDescent="0.35">
      <c r="D62">
        <f t="shared" si="1"/>
        <v>2.900000000000003</v>
      </c>
      <c r="E62">
        <f t="shared" si="0"/>
        <v>5.9525324197758009E-3</v>
      </c>
    </row>
    <row r="63" spans="4:5" x14ac:dyDescent="0.35">
      <c r="D63">
        <f t="shared" si="1"/>
        <v>3.0000000000000031</v>
      </c>
      <c r="E63">
        <f t="shared" si="0"/>
        <v>4.4318484119379676E-3</v>
      </c>
    </row>
    <row r="80" spans="5:5" x14ac:dyDescent="0.35">
      <c r="E80">
        <f t="shared" ref="E68:E92" si="2">_xlfn.NORM.DIST(D80,0,1,FALSE)</f>
        <v>0.3989422804014327</v>
      </c>
    </row>
    <row r="81" spans="5:5" x14ac:dyDescent="0.35">
      <c r="E81">
        <f t="shared" si="2"/>
        <v>0.3989422804014327</v>
      </c>
    </row>
    <row r="82" spans="5:5" x14ac:dyDescent="0.35">
      <c r="E82">
        <f t="shared" si="2"/>
        <v>0.3989422804014327</v>
      </c>
    </row>
    <row r="83" spans="5:5" x14ac:dyDescent="0.35">
      <c r="E83">
        <f t="shared" si="2"/>
        <v>0.3989422804014327</v>
      </c>
    </row>
    <row r="84" spans="5:5" x14ac:dyDescent="0.35">
      <c r="E84">
        <f t="shared" si="2"/>
        <v>0.3989422804014327</v>
      </c>
    </row>
    <row r="85" spans="5:5" x14ac:dyDescent="0.35">
      <c r="E85">
        <f t="shared" si="2"/>
        <v>0.3989422804014327</v>
      </c>
    </row>
    <row r="86" spans="5:5" x14ac:dyDescent="0.35">
      <c r="E86">
        <f t="shared" si="2"/>
        <v>0.3989422804014327</v>
      </c>
    </row>
    <row r="87" spans="5:5" x14ac:dyDescent="0.35">
      <c r="E87">
        <f t="shared" si="2"/>
        <v>0.3989422804014327</v>
      </c>
    </row>
    <row r="88" spans="5:5" x14ac:dyDescent="0.35">
      <c r="E88">
        <f t="shared" si="2"/>
        <v>0.3989422804014327</v>
      </c>
    </row>
    <row r="89" spans="5:5" x14ac:dyDescent="0.35">
      <c r="E89">
        <f t="shared" si="2"/>
        <v>0.3989422804014327</v>
      </c>
    </row>
    <row r="90" spans="5:5" x14ac:dyDescent="0.35">
      <c r="E90">
        <f t="shared" si="2"/>
        <v>0.3989422804014327</v>
      </c>
    </row>
    <row r="91" spans="5:5" x14ac:dyDescent="0.35">
      <c r="E91">
        <f t="shared" si="2"/>
        <v>0.3989422804014327</v>
      </c>
    </row>
    <row r="92" spans="5:5" x14ac:dyDescent="0.35">
      <c r="E92">
        <f t="shared" si="2"/>
        <v>0.3989422804014327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LinReg4</vt:lpstr>
      <vt:lpstr>R1a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2023-05-25T08:23:17Z</dcterms:created>
  <dcterms:modified xsi:type="dcterms:W3CDTF">2023-05-25T09:43:41Z</dcterms:modified>
</cp:coreProperties>
</file>