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bk\Jade\Vorlesungen\2022SS\Staat\Uebung\"/>
    </mc:Choice>
  </mc:AlternateContent>
  <xr:revisionPtr revIDLastSave="0" documentId="13_ncr:1_{D8861203-24F5-4AAD-8694-9D6A0AED002A}" xr6:coauthVersionLast="47" xr6:coauthVersionMax="47" xr10:uidLastSave="{00000000-0000-0000-0000-000000000000}"/>
  <bookViews>
    <workbookView xWindow="1480" yWindow="150" windowWidth="17270" windowHeight="9880" xr2:uid="{00000000-000D-0000-FFFF-FFFF00000000}"/>
  </bookViews>
  <sheets>
    <sheet name="Kontrakt" sheetId="1" r:id="rId1"/>
    <sheet name="Newt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" i="1" l="1"/>
  <c r="N7" i="1"/>
  <c r="M7" i="1"/>
  <c r="M6" i="1"/>
  <c r="O5" i="1"/>
  <c r="N5" i="1"/>
  <c r="M5" i="1"/>
  <c r="N6" i="1"/>
  <c r="N4" i="1"/>
  <c r="O2" i="1"/>
  <c r="O6" i="1" s="1"/>
  <c r="O4" i="1" l="1"/>
  <c r="C14" i="2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13" i="2"/>
  <c r="E12" i="2"/>
  <c r="G12" i="2" s="1"/>
  <c r="H12" i="2" s="1"/>
  <c r="D13" i="2" s="1"/>
  <c r="E13" i="2" s="1"/>
  <c r="H9" i="2"/>
  <c r="G9" i="2"/>
  <c r="F9" i="2"/>
  <c r="E9" i="2"/>
  <c r="F12" i="2" s="1"/>
  <c r="I9" i="2"/>
  <c r="J18" i="1"/>
  <c r="J9" i="1"/>
  <c r="J13" i="1"/>
  <c r="J15" i="1" s="1"/>
  <c r="J12" i="1"/>
  <c r="J11" i="1"/>
  <c r="J10" i="1"/>
  <c r="I6" i="1"/>
  <c r="D7" i="1"/>
  <c r="G7" i="1" s="1"/>
  <c r="J7" i="1" s="1"/>
  <c r="D6" i="1"/>
  <c r="C7" i="1"/>
  <c r="C6" i="1"/>
  <c r="E6" i="1" s="1"/>
  <c r="B7" i="1"/>
  <c r="B8" i="1" s="1"/>
  <c r="F13" i="2" l="1"/>
  <c r="G13" i="2" s="1"/>
  <c r="H13" i="2" s="1"/>
  <c r="D14" i="2" s="1"/>
  <c r="B9" i="1"/>
  <c r="C8" i="1"/>
  <c r="E8" i="1" s="1"/>
  <c r="J16" i="1"/>
  <c r="H7" i="1"/>
  <c r="I7" i="1" s="1"/>
  <c r="E7" i="1"/>
  <c r="F14" i="2" l="1"/>
  <c r="E14" i="2"/>
  <c r="G14" i="2" s="1"/>
  <c r="H14" i="2" s="1"/>
  <c r="D15" i="2" s="1"/>
  <c r="E15" i="2" s="1"/>
  <c r="G15" i="2" s="1"/>
  <c r="H15" i="2" s="1"/>
  <c r="D16" i="2" s="1"/>
  <c r="D8" i="1"/>
  <c r="G8" i="1" s="1"/>
  <c r="H8" i="1" s="1"/>
  <c r="I8" i="1" s="1"/>
  <c r="B10" i="1"/>
  <c r="C9" i="1"/>
  <c r="E9" i="1" s="1"/>
  <c r="D9" i="1"/>
  <c r="G9" i="1" s="1"/>
  <c r="H9" i="1" s="1"/>
  <c r="I9" i="1" s="1"/>
  <c r="F15" i="2"/>
  <c r="B11" i="1" l="1"/>
  <c r="C10" i="1"/>
  <c r="E10" i="1"/>
  <c r="D10" i="1"/>
  <c r="G10" i="1" s="1"/>
  <c r="H10" i="1" s="1"/>
  <c r="I10" i="1" s="1"/>
  <c r="F16" i="2"/>
  <c r="E16" i="2"/>
  <c r="G16" i="2" s="1"/>
  <c r="H16" i="2" s="1"/>
  <c r="D17" i="2" s="1"/>
  <c r="B12" i="1" l="1"/>
  <c r="D11" i="1"/>
  <c r="G11" i="1" s="1"/>
  <c r="H11" i="1" s="1"/>
  <c r="I11" i="1" s="1"/>
  <c r="C11" i="1"/>
  <c r="E11" i="1"/>
  <c r="F17" i="2"/>
  <c r="E17" i="2"/>
  <c r="G17" i="2" s="1"/>
  <c r="H17" i="2" s="1"/>
  <c r="D18" i="2" s="1"/>
  <c r="B13" i="1" l="1"/>
  <c r="C12" i="1"/>
  <c r="E12" i="1"/>
  <c r="D12" i="1"/>
  <c r="G12" i="1" s="1"/>
  <c r="H12" i="1" s="1"/>
  <c r="I12" i="1" s="1"/>
  <c r="F18" i="2"/>
  <c r="E18" i="2"/>
  <c r="G18" i="2" s="1"/>
  <c r="H18" i="2" s="1"/>
  <c r="D19" i="2" s="1"/>
  <c r="B14" i="1" l="1"/>
  <c r="C13" i="1"/>
  <c r="E13" i="1" s="1"/>
  <c r="D13" i="1"/>
  <c r="G13" i="1" s="1"/>
  <c r="H13" i="1" s="1"/>
  <c r="I13" i="1" s="1"/>
  <c r="F19" i="2"/>
  <c r="E19" i="2"/>
  <c r="G19" i="2" s="1"/>
  <c r="H19" i="2" s="1"/>
  <c r="D20" i="2" s="1"/>
  <c r="B15" i="1" l="1"/>
  <c r="C14" i="1"/>
  <c r="D14" i="1" s="1"/>
  <c r="G14" i="1" s="1"/>
  <c r="H14" i="1" s="1"/>
  <c r="I14" i="1" s="1"/>
  <c r="F20" i="2"/>
  <c r="E20" i="2"/>
  <c r="G20" i="2" s="1"/>
  <c r="H20" i="2" s="1"/>
  <c r="D21" i="2" s="1"/>
  <c r="E14" i="1" l="1"/>
  <c r="B16" i="1"/>
  <c r="C15" i="1"/>
  <c r="D15" i="1" s="1"/>
  <c r="G15" i="1" s="1"/>
  <c r="H15" i="1" s="1"/>
  <c r="I15" i="1" s="1"/>
  <c r="F21" i="2"/>
  <c r="E21" i="2"/>
  <c r="E15" i="1" l="1"/>
  <c r="B17" i="1"/>
  <c r="C16" i="1"/>
  <c r="E16" i="1" s="1"/>
  <c r="D16" i="1"/>
  <c r="G16" i="1" s="1"/>
  <c r="H16" i="1" s="1"/>
  <c r="I16" i="1" s="1"/>
  <c r="G21" i="2"/>
  <c r="H21" i="2" s="1"/>
  <c r="D22" i="2" s="1"/>
  <c r="B18" i="1" l="1"/>
  <c r="C17" i="1"/>
  <c r="D17" i="1" s="1"/>
  <c r="G17" i="1" s="1"/>
  <c r="H17" i="1" s="1"/>
  <c r="I17" i="1" s="1"/>
  <c r="F22" i="2"/>
  <c r="E22" i="2"/>
  <c r="G22" i="2" s="1"/>
  <c r="H22" i="2" s="1"/>
  <c r="D23" i="2" s="1"/>
  <c r="E17" i="1" l="1"/>
  <c r="B19" i="1"/>
  <c r="C18" i="1"/>
  <c r="E18" i="1" s="1"/>
  <c r="F23" i="2"/>
  <c r="E23" i="2"/>
  <c r="D18" i="1" l="1"/>
  <c r="G18" i="1" s="1"/>
  <c r="H18" i="1" s="1"/>
  <c r="I18" i="1" s="1"/>
  <c r="B20" i="1"/>
  <c r="C19" i="1"/>
  <c r="E19" i="1" s="1"/>
  <c r="D19" i="1"/>
  <c r="G19" i="1" s="1"/>
  <c r="H19" i="1" s="1"/>
  <c r="I19" i="1" s="1"/>
  <c r="G23" i="2"/>
  <c r="H23" i="2" s="1"/>
  <c r="D24" i="2" s="1"/>
  <c r="B21" i="1" l="1"/>
  <c r="C20" i="1"/>
  <c r="D20" i="1" s="1"/>
  <c r="G20" i="1" s="1"/>
  <c r="H20" i="1" s="1"/>
  <c r="I20" i="1" s="1"/>
  <c r="F24" i="2"/>
  <c r="E24" i="2"/>
  <c r="E20" i="1" l="1"/>
  <c r="B22" i="1"/>
  <c r="C21" i="1"/>
  <c r="E21" i="1" s="1"/>
  <c r="D21" i="1"/>
  <c r="G21" i="1" s="1"/>
  <c r="H21" i="1" s="1"/>
  <c r="I21" i="1" s="1"/>
  <c r="G24" i="2"/>
  <c r="H24" i="2" s="1"/>
  <c r="D25" i="2" s="1"/>
  <c r="B23" i="1" l="1"/>
  <c r="C22" i="1"/>
  <c r="D22" i="1" s="1"/>
  <c r="G22" i="1" s="1"/>
  <c r="H22" i="1" s="1"/>
  <c r="I22" i="1" s="1"/>
  <c r="F25" i="2"/>
  <c r="E25" i="2"/>
  <c r="E22" i="1" l="1"/>
  <c r="B24" i="1"/>
  <c r="C23" i="1"/>
  <c r="D23" i="1" s="1"/>
  <c r="G23" i="1" s="1"/>
  <c r="H23" i="1" s="1"/>
  <c r="I23" i="1" s="1"/>
  <c r="E23" i="1"/>
  <c r="G25" i="2"/>
  <c r="H25" i="2" s="1"/>
  <c r="D26" i="2" s="1"/>
  <c r="B25" i="1" l="1"/>
  <c r="C24" i="1"/>
  <c r="D24" i="1" s="1"/>
  <c r="G24" i="1" s="1"/>
  <c r="H24" i="1" s="1"/>
  <c r="I24" i="1" s="1"/>
  <c r="E24" i="1"/>
  <c r="F26" i="2"/>
  <c r="E26" i="2"/>
  <c r="G26" i="2" s="1"/>
  <c r="H26" i="2" s="1"/>
  <c r="D27" i="2" s="1"/>
  <c r="B26" i="1" l="1"/>
  <c r="C25" i="1"/>
  <c r="D25" i="1" s="1"/>
  <c r="G25" i="1" s="1"/>
  <c r="H25" i="1" s="1"/>
  <c r="I25" i="1" s="1"/>
  <c r="F27" i="2"/>
  <c r="E27" i="2"/>
  <c r="E25" i="1" l="1"/>
  <c r="B27" i="1"/>
  <c r="C26" i="1"/>
  <c r="E26" i="1" s="1"/>
  <c r="D26" i="1"/>
  <c r="G26" i="1" s="1"/>
  <c r="H26" i="1" s="1"/>
  <c r="I26" i="1" s="1"/>
  <c r="G27" i="2"/>
  <c r="H27" i="2" s="1"/>
  <c r="D28" i="2" s="1"/>
  <c r="B28" i="1" l="1"/>
  <c r="C27" i="1"/>
  <c r="D27" i="1" s="1"/>
  <c r="G27" i="1" s="1"/>
  <c r="H27" i="1" s="1"/>
  <c r="I27" i="1" s="1"/>
  <c r="E27" i="1"/>
  <c r="F28" i="2"/>
  <c r="E28" i="2"/>
  <c r="G28" i="2" s="1"/>
  <c r="H28" i="2" s="1"/>
  <c r="D29" i="2" s="1"/>
  <c r="B29" i="1" l="1"/>
  <c r="E28" i="1"/>
  <c r="C28" i="1"/>
  <c r="D28" i="1"/>
  <c r="G28" i="1" s="1"/>
  <c r="H28" i="1" s="1"/>
  <c r="I28" i="1" s="1"/>
  <c r="F29" i="2"/>
  <c r="E29" i="2"/>
  <c r="B30" i="1" l="1"/>
  <c r="C29" i="1"/>
  <c r="E29" i="1" s="1"/>
  <c r="G29" i="2"/>
  <c r="H29" i="2" s="1"/>
  <c r="D30" i="2" s="1"/>
  <c r="D29" i="1" l="1"/>
  <c r="G29" i="1" s="1"/>
  <c r="H29" i="1" s="1"/>
  <c r="I29" i="1" s="1"/>
  <c r="B31" i="1"/>
  <c r="C30" i="1"/>
  <c r="E30" i="1" s="1"/>
  <c r="F30" i="2"/>
  <c r="E30" i="2"/>
  <c r="G30" i="2" s="1"/>
  <c r="H30" i="2" s="1"/>
  <c r="D31" i="2" s="1"/>
  <c r="D30" i="1" l="1"/>
  <c r="G30" i="1" s="1"/>
  <c r="H30" i="1" s="1"/>
  <c r="I30" i="1" s="1"/>
  <c r="B32" i="1"/>
  <c r="C31" i="1"/>
  <c r="D31" i="1" s="1"/>
  <c r="G31" i="1" s="1"/>
  <c r="H31" i="1" s="1"/>
  <c r="I31" i="1" s="1"/>
  <c r="F31" i="2"/>
  <c r="E31" i="2"/>
  <c r="E31" i="1" l="1"/>
  <c r="B33" i="1"/>
  <c r="C32" i="1"/>
  <c r="E32" i="1" s="1"/>
  <c r="G31" i="2"/>
  <c r="H31" i="2" s="1"/>
  <c r="D32" i="2" s="1"/>
  <c r="D32" i="1" l="1"/>
  <c r="G32" i="1" s="1"/>
  <c r="H32" i="1" s="1"/>
  <c r="I32" i="1" s="1"/>
  <c r="B34" i="1"/>
  <c r="C33" i="1"/>
  <c r="E33" i="1" s="1"/>
  <c r="D33" i="1"/>
  <c r="G33" i="1" s="1"/>
  <c r="H33" i="1" s="1"/>
  <c r="I33" i="1" s="1"/>
  <c r="F32" i="2"/>
  <c r="E32" i="2"/>
  <c r="G32" i="2" s="1"/>
  <c r="H32" i="2" s="1"/>
  <c r="D33" i="2" s="1"/>
  <c r="B35" i="1" l="1"/>
  <c r="C34" i="1"/>
  <c r="E34" i="1" s="1"/>
  <c r="F33" i="2"/>
  <c r="E33" i="2"/>
  <c r="D34" i="1" l="1"/>
  <c r="G34" i="1" s="1"/>
  <c r="H34" i="1" s="1"/>
  <c r="I34" i="1" s="1"/>
  <c r="B36" i="1"/>
  <c r="C35" i="1"/>
  <c r="D35" i="1" s="1"/>
  <c r="G35" i="1" s="1"/>
  <c r="H35" i="1" s="1"/>
  <c r="I35" i="1" s="1"/>
  <c r="E35" i="1"/>
  <c r="G33" i="2"/>
  <c r="H33" i="2" s="1"/>
  <c r="D34" i="2" s="1"/>
  <c r="B37" i="1" l="1"/>
  <c r="C36" i="1"/>
  <c r="D36" i="1"/>
  <c r="G36" i="1" s="1"/>
  <c r="H36" i="1" s="1"/>
  <c r="I36" i="1" s="1"/>
  <c r="E36" i="1"/>
  <c r="F34" i="2"/>
  <c r="E34" i="2"/>
  <c r="G34" i="2" s="1"/>
  <c r="H34" i="2" s="1"/>
  <c r="D35" i="2" s="1"/>
  <c r="B38" i="1" l="1"/>
  <c r="C37" i="1"/>
  <c r="E37" i="1" s="1"/>
  <c r="F35" i="2"/>
  <c r="E35" i="2"/>
  <c r="D37" i="1" l="1"/>
  <c r="G37" i="1" s="1"/>
  <c r="H37" i="1" s="1"/>
  <c r="I37" i="1" s="1"/>
  <c r="B39" i="1"/>
  <c r="C38" i="1"/>
  <c r="D38" i="1" s="1"/>
  <c r="G38" i="1" s="1"/>
  <c r="H38" i="1" s="1"/>
  <c r="I38" i="1" s="1"/>
  <c r="G35" i="2"/>
  <c r="H35" i="2" s="1"/>
  <c r="D36" i="2" s="1"/>
  <c r="E38" i="1" l="1"/>
  <c r="B40" i="1"/>
  <c r="C39" i="1"/>
  <c r="E39" i="1" s="1"/>
  <c r="F36" i="2"/>
  <c r="E36" i="2"/>
  <c r="G36" i="2" s="1"/>
  <c r="H36" i="2" s="1"/>
  <c r="D37" i="2" s="1"/>
  <c r="D39" i="1" l="1"/>
  <c r="G39" i="1" s="1"/>
  <c r="H39" i="1" s="1"/>
  <c r="I39" i="1" s="1"/>
  <c r="B41" i="1"/>
  <c r="C40" i="1"/>
  <c r="D40" i="1" s="1"/>
  <c r="G40" i="1" s="1"/>
  <c r="H40" i="1" s="1"/>
  <c r="I40" i="1" s="1"/>
  <c r="F37" i="2"/>
  <c r="E37" i="2"/>
  <c r="E40" i="1" l="1"/>
  <c r="B42" i="1"/>
  <c r="E41" i="1"/>
  <c r="C41" i="1"/>
  <c r="D41" i="1" s="1"/>
  <c r="G41" i="1" s="1"/>
  <c r="H41" i="1" s="1"/>
  <c r="I41" i="1" s="1"/>
  <c r="G37" i="2"/>
  <c r="H37" i="2" s="1"/>
  <c r="D38" i="2" s="1"/>
  <c r="B43" i="1" l="1"/>
  <c r="C42" i="1"/>
  <c r="E42" i="1" s="1"/>
  <c r="D42" i="1"/>
  <c r="G42" i="1" s="1"/>
  <c r="H42" i="1" s="1"/>
  <c r="I42" i="1" s="1"/>
  <c r="F38" i="2"/>
  <c r="E38" i="2"/>
  <c r="G38" i="2" s="1"/>
  <c r="H38" i="2" s="1"/>
  <c r="D39" i="2" s="1"/>
  <c r="M2" i="1" s="1"/>
  <c r="M3" i="1" l="1"/>
  <c r="M4" i="1"/>
  <c r="B44" i="1"/>
  <c r="E43" i="1"/>
  <c r="D43" i="1"/>
  <c r="G43" i="1" s="1"/>
  <c r="H43" i="1" s="1"/>
  <c r="I43" i="1" s="1"/>
  <c r="C43" i="1"/>
  <c r="F39" i="2"/>
  <c r="E39" i="2"/>
  <c r="B45" i="1" l="1"/>
  <c r="C44" i="1"/>
  <c r="E44" i="1"/>
  <c r="D44" i="1"/>
  <c r="G44" i="1" s="1"/>
  <c r="H44" i="1" s="1"/>
  <c r="I44" i="1" s="1"/>
  <c r="G39" i="2"/>
  <c r="H39" i="2" s="1"/>
  <c r="B46" i="1" l="1"/>
  <c r="C45" i="1"/>
  <c r="E45" i="1" s="1"/>
  <c r="D45" i="1" l="1"/>
  <c r="G45" i="1" s="1"/>
  <c r="H45" i="1" s="1"/>
  <c r="I45" i="1" s="1"/>
  <c r="B47" i="1"/>
  <c r="C46" i="1"/>
  <c r="E46" i="1" s="1"/>
  <c r="D46" i="1" l="1"/>
  <c r="G46" i="1" s="1"/>
  <c r="H46" i="1" s="1"/>
  <c r="I46" i="1" s="1"/>
  <c r="B48" i="1"/>
  <c r="C47" i="1"/>
  <c r="D47" i="1" s="1"/>
  <c r="G47" i="1" s="1"/>
  <c r="H47" i="1" s="1"/>
  <c r="I47" i="1" s="1"/>
  <c r="E47" i="1" l="1"/>
  <c r="B49" i="1"/>
  <c r="C48" i="1"/>
  <c r="E48" i="1" s="1"/>
  <c r="D48" i="1" l="1"/>
  <c r="G48" i="1" s="1"/>
  <c r="H48" i="1" s="1"/>
  <c r="I48" i="1" s="1"/>
  <c r="B50" i="1"/>
  <c r="C49" i="1"/>
  <c r="D49" i="1" s="1"/>
  <c r="G49" i="1" s="1"/>
  <c r="H49" i="1" s="1"/>
  <c r="I49" i="1" s="1"/>
  <c r="E49" i="1" l="1"/>
  <c r="B51" i="1"/>
  <c r="C50" i="1"/>
  <c r="E50" i="1"/>
  <c r="D50" i="1"/>
  <c r="G50" i="1" s="1"/>
  <c r="H50" i="1" s="1"/>
  <c r="I50" i="1" s="1"/>
  <c r="B52" i="1" l="1"/>
  <c r="C51" i="1"/>
  <c r="D51" i="1" s="1"/>
  <c r="G51" i="1" s="1"/>
  <c r="H51" i="1" s="1"/>
  <c r="I51" i="1" s="1"/>
  <c r="E51" i="1"/>
  <c r="B53" i="1" l="1"/>
  <c r="C52" i="1"/>
  <c r="D52" i="1"/>
  <c r="G52" i="1" s="1"/>
  <c r="H52" i="1" s="1"/>
  <c r="I52" i="1" s="1"/>
  <c r="E52" i="1"/>
  <c r="B54" i="1" l="1"/>
  <c r="C53" i="1"/>
  <c r="E53" i="1" s="1"/>
  <c r="D53" i="1" l="1"/>
  <c r="G53" i="1" s="1"/>
  <c r="H53" i="1" s="1"/>
  <c r="I53" i="1" s="1"/>
  <c r="B55" i="1"/>
  <c r="C54" i="1"/>
  <c r="E54" i="1" s="1"/>
  <c r="D54" i="1" l="1"/>
  <c r="G54" i="1" s="1"/>
  <c r="H54" i="1" s="1"/>
  <c r="I54" i="1" s="1"/>
  <c r="B56" i="1"/>
  <c r="C55" i="1"/>
  <c r="D55" i="1" s="1"/>
  <c r="G55" i="1" s="1"/>
  <c r="H55" i="1" s="1"/>
  <c r="I55" i="1" s="1"/>
  <c r="E55" i="1"/>
  <c r="B57" i="1" l="1"/>
  <c r="C56" i="1"/>
  <c r="E56" i="1" s="1"/>
  <c r="D56" i="1"/>
  <c r="G56" i="1" s="1"/>
  <c r="H56" i="1" s="1"/>
  <c r="I56" i="1" s="1"/>
  <c r="B58" i="1" l="1"/>
  <c r="C57" i="1"/>
  <c r="E57" i="1" s="1"/>
  <c r="D57" i="1"/>
  <c r="G57" i="1" s="1"/>
  <c r="H57" i="1" s="1"/>
  <c r="I57" i="1" s="1"/>
  <c r="B59" i="1" l="1"/>
  <c r="C58" i="1"/>
  <c r="E58" i="1"/>
  <c r="D58" i="1"/>
  <c r="G58" i="1" s="1"/>
  <c r="H58" i="1" s="1"/>
  <c r="I58" i="1" s="1"/>
  <c r="B60" i="1" l="1"/>
  <c r="C59" i="1"/>
  <c r="E59" i="1"/>
  <c r="D59" i="1"/>
  <c r="G59" i="1" s="1"/>
  <c r="H59" i="1" s="1"/>
  <c r="I59" i="1" s="1"/>
  <c r="B61" i="1" l="1"/>
  <c r="C60" i="1"/>
  <c r="E60" i="1" s="1"/>
  <c r="D60" i="1" l="1"/>
  <c r="G60" i="1" s="1"/>
  <c r="H60" i="1" s="1"/>
  <c r="I60" i="1" s="1"/>
  <c r="B62" i="1"/>
  <c r="C61" i="1"/>
  <c r="E61" i="1" s="1"/>
  <c r="D61" i="1"/>
  <c r="G61" i="1" s="1"/>
  <c r="H61" i="1" s="1"/>
  <c r="I61" i="1" s="1"/>
  <c r="B63" i="1" l="1"/>
  <c r="C62" i="1"/>
  <c r="E62" i="1" s="1"/>
  <c r="D62" i="1" l="1"/>
  <c r="G62" i="1" s="1"/>
  <c r="H62" i="1" s="1"/>
  <c r="I62" i="1" s="1"/>
  <c r="B64" i="1"/>
  <c r="C63" i="1"/>
  <c r="E63" i="1" s="1"/>
  <c r="D63" i="1" l="1"/>
  <c r="G63" i="1" s="1"/>
  <c r="H63" i="1" s="1"/>
  <c r="I63" i="1" s="1"/>
  <c r="B65" i="1"/>
  <c r="C64" i="1"/>
  <c r="D64" i="1" s="1"/>
  <c r="G64" i="1" s="1"/>
  <c r="H64" i="1" s="1"/>
  <c r="I64" i="1" s="1"/>
  <c r="E64" i="1"/>
  <c r="B66" i="1" l="1"/>
  <c r="C65" i="1"/>
  <c r="E65" i="1" s="1"/>
  <c r="D65" i="1" l="1"/>
  <c r="G65" i="1" s="1"/>
  <c r="H65" i="1" s="1"/>
  <c r="I65" i="1" s="1"/>
  <c r="B67" i="1"/>
  <c r="C66" i="1"/>
  <c r="E66" i="1"/>
  <c r="D66" i="1"/>
  <c r="G66" i="1" s="1"/>
  <c r="H66" i="1" s="1"/>
  <c r="I66" i="1" s="1"/>
  <c r="B68" i="1" l="1"/>
  <c r="C67" i="1"/>
  <c r="D67" i="1" s="1"/>
  <c r="G67" i="1" s="1"/>
  <c r="H67" i="1" s="1"/>
  <c r="I67" i="1" s="1"/>
  <c r="E67" i="1" l="1"/>
  <c r="B69" i="1"/>
  <c r="C68" i="1"/>
  <c r="D68" i="1"/>
  <c r="G68" i="1" s="1"/>
  <c r="H68" i="1" s="1"/>
  <c r="I68" i="1" s="1"/>
  <c r="E68" i="1"/>
  <c r="B70" i="1" l="1"/>
  <c r="C69" i="1"/>
  <c r="E69" i="1" s="1"/>
  <c r="D69" i="1"/>
  <c r="G69" i="1" s="1"/>
  <c r="H69" i="1" s="1"/>
  <c r="I69" i="1" s="1"/>
  <c r="C70" i="1" l="1"/>
  <c r="D70" i="1" s="1"/>
  <c r="G70" i="1" s="1"/>
  <c r="H70" i="1" s="1"/>
  <c r="I70" i="1" s="1"/>
  <c r="E70" i="1" l="1"/>
</calcChain>
</file>

<file path=xl/sharedStrings.xml><?xml version="1.0" encoding="utf-8"?>
<sst xmlns="http://schemas.openxmlformats.org/spreadsheetml/2006/main" count="34" uniqueCount="26">
  <si>
    <t>x</t>
  </si>
  <si>
    <t>y</t>
  </si>
  <si>
    <t>xquer</t>
  </si>
  <si>
    <t>yquer</t>
  </si>
  <si>
    <t>uA</t>
  </si>
  <si>
    <t>uB</t>
  </si>
  <si>
    <t>a0</t>
  </si>
  <si>
    <t>a1</t>
  </si>
  <si>
    <t>a2</t>
  </si>
  <si>
    <t>a3</t>
  </si>
  <si>
    <t>a4</t>
  </si>
  <si>
    <t>a5</t>
  </si>
  <si>
    <t>xn</t>
  </si>
  <si>
    <t>x(n+1)</t>
  </si>
  <si>
    <t>F(xn)</t>
  </si>
  <si>
    <t>F`(xn)</t>
  </si>
  <si>
    <t>F/F`</t>
  </si>
  <si>
    <t>Polynom</t>
  </si>
  <si>
    <t>Ableitung</t>
  </si>
  <si>
    <t>F</t>
  </si>
  <si>
    <t>F`</t>
  </si>
  <si>
    <t>rawls</t>
  </si>
  <si>
    <t>utili</t>
  </si>
  <si>
    <t>nash</t>
  </si>
  <si>
    <t>T-uA</t>
  </si>
  <si>
    <t>T-uB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</si>
</sst>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0" fillId="0" borderId="1" xfId="0" applyBorder="1"/>
    <xf numFmtId="2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Kontraktkure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8502355880213772E-2"/>
          <c:y val="0.19164039232863639"/>
          <c:w val="0.7949984188723398"/>
          <c:h val="0.6882130297018010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Kontrakt!$C$5</c:f>
              <c:strCache>
                <c:ptCount val="1"/>
                <c:pt idx="0">
                  <c:v>y</c:v>
                </c:pt>
              </c:strCache>
            </c:strRef>
          </c:tx>
          <c:spPr>
            <a:ln w="15875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Kontrakt!$B$6:$B$70</c:f>
              <c:numCache>
                <c:formatCode>General</c:formatCode>
                <c:ptCount val="65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  <c:pt idx="41">
                  <c:v>20.5</c:v>
                </c:pt>
                <c:pt idx="42">
                  <c:v>21</c:v>
                </c:pt>
                <c:pt idx="43">
                  <c:v>21.5</c:v>
                </c:pt>
                <c:pt idx="44">
                  <c:v>22</c:v>
                </c:pt>
                <c:pt idx="45">
                  <c:v>22.5</c:v>
                </c:pt>
                <c:pt idx="46">
                  <c:v>23</c:v>
                </c:pt>
                <c:pt idx="47">
                  <c:v>23.5</c:v>
                </c:pt>
                <c:pt idx="48">
                  <c:v>24</c:v>
                </c:pt>
                <c:pt idx="49">
                  <c:v>24.5</c:v>
                </c:pt>
                <c:pt idx="50">
                  <c:v>25</c:v>
                </c:pt>
                <c:pt idx="51">
                  <c:v>25.5</c:v>
                </c:pt>
                <c:pt idx="52">
                  <c:v>26</c:v>
                </c:pt>
                <c:pt idx="53">
                  <c:v>26.5</c:v>
                </c:pt>
                <c:pt idx="54">
                  <c:v>27</c:v>
                </c:pt>
                <c:pt idx="55">
                  <c:v>27.5</c:v>
                </c:pt>
                <c:pt idx="56">
                  <c:v>28</c:v>
                </c:pt>
                <c:pt idx="57">
                  <c:v>28.5</c:v>
                </c:pt>
                <c:pt idx="58">
                  <c:v>29</c:v>
                </c:pt>
                <c:pt idx="59">
                  <c:v>29.5</c:v>
                </c:pt>
                <c:pt idx="60">
                  <c:v>30</c:v>
                </c:pt>
                <c:pt idx="61">
                  <c:v>30.5</c:v>
                </c:pt>
                <c:pt idx="62">
                  <c:v>31</c:v>
                </c:pt>
                <c:pt idx="63">
                  <c:v>31.5</c:v>
                </c:pt>
                <c:pt idx="64">
                  <c:v>32</c:v>
                </c:pt>
              </c:numCache>
            </c:numRef>
          </c:xVal>
          <c:yVal>
            <c:numRef>
              <c:f>Kontrakt!$C$6:$C$70</c:f>
              <c:numCache>
                <c:formatCode>0.00</c:formatCode>
                <c:ptCount val="65"/>
                <c:pt idx="0" formatCode="General">
                  <c:v>0</c:v>
                </c:pt>
                <c:pt idx="1">
                  <c:v>1.6363636363636365</c:v>
                </c:pt>
                <c:pt idx="2">
                  <c:v>3.1764705882352939</c:v>
                </c:pt>
                <c:pt idx="3">
                  <c:v>4.628571428571429</c:v>
                </c:pt>
                <c:pt idx="4">
                  <c:v>6</c:v>
                </c:pt>
                <c:pt idx="5">
                  <c:v>7.2972972972972974</c:v>
                </c:pt>
                <c:pt idx="6">
                  <c:v>8.526315789473685</c:v>
                </c:pt>
                <c:pt idx="7">
                  <c:v>9.6923076923076916</c:v>
                </c:pt>
                <c:pt idx="8">
                  <c:v>10.8</c:v>
                </c:pt>
                <c:pt idx="9">
                  <c:v>11.853658536585366</c:v>
                </c:pt>
                <c:pt idx="10">
                  <c:v>12.857142857142858</c:v>
                </c:pt>
                <c:pt idx="11">
                  <c:v>13.813953488372093</c:v>
                </c:pt>
                <c:pt idx="12">
                  <c:v>14.727272727272727</c:v>
                </c:pt>
                <c:pt idx="13">
                  <c:v>15.6</c:v>
                </c:pt>
                <c:pt idx="14">
                  <c:v>16.434782608695652</c:v>
                </c:pt>
                <c:pt idx="15">
                  <c:v>17.23404255319149</c:v>
                </c:pt>
                <c:pt idx="16">
                  <c:v>18</c:v>
                </c:pt>
                <c:pt idx="17">
                  <c:v>18.73469387755102</c:v>
                </c:pt>
                <c:pt idx="18">
                  <c:v>19.440000000000001</c:v>
                </c:pt>
                <c:pt idx="19">
                  <c:v>20.117647058823529</c:v>
                </c:pt>
                <c:pt idx="20">
                  <c:v>20.76923076923077</c:v>
                </c:pt>
                <c:pt idx="21">
                  <c:v>21.39622641509434</c:v>
                </c:pt>
                <c:pt idx="22">
                  <c:v>22</c:v>
                </c:pt>
                <c:pt idx="23">
                  <c:v>22.581818181818182</c:v>
                </c:pt>
                <c:pt idx="24">
                  <c:v>23.142857142857142</c:v>
                </c:pt>
                <c:pt idx="25">
                  <c:v>23.684210526315791</c:v>
                </c:pt>
                <c:pt idx="26">
                  <c:v>24.206896551724139</c:v>
                </c:pt>
                <c:pt idx="27">
                  <c:v>24.711864406779661</c:v>
                </c:pt>
                <c:pt idx="28">
                  <c:v>25.2</c:v>
                </c:pt>
                <c:pt idx="29">
                  <c:v>25.672131147540984</c:v>
                </c:pt>
                <c:pt idx="30">
                  <c:v>26.129032258064516</c:v>
                </c:pt>
                <c:pt idx="31">
                  <c:v>26.571428571428573</c:v>
                </c:pt>
                <c:pt idx="32">
                  <c:v>27</c:v>
                </c:pt>
                <c:pt idx="33">
                  <c:v>27.415384615384614</c:v>
                </c:pt>
                <c:pt idx="34">
                  <c:v>27.818181818181817</c:v>
                </c:pt>
                <c:pt idx="35">
                  <c:v>28.208955223880597</c:v>
                </c:pt>
                <c:pt idx="36">
                  <c:v>28.588235294117649</c:v>
                </c:pt>
                <c:pt idx="37">
                  <c:v>28.956521739130434</c:v>
                </c:pt>
                <c:pt idx="38">
                  <c:v>29.314285714285713</c:v>
                </c:pt>
                <c:pt idx="39">
                  <c:v>29.661971830985916</c:v>
                </c:pt>
                <c:pt idx="40">
                  <c:v>30</c:v>
                </c:pt>
                <c:pt idx="41">
                  <c:v>30.328767123287673</c:v>
                </c:pt>
                <c:pt idx="42">
                  <c:v>30.648648648648649</c:v>
                </c:pt>
                <c:pt idx="43">
                  <c:v>30.96</c:v>
                </c:pt>
                <c:pt idx="44">
                  <c:v>31.263157894736842</c:v>
                </c:pt>
                <c:pt idx="45">
                  <c:v>31.558441558441558</c:v>
                </c:pt>
                <c:pt idx="46">
                  <c:v>31.846153846153847</c:v>
                </c:pt>
                <c:pt idx="47">
                  <c:v>32.12658227848101</c:v>
                </c:pt>
                <c:pt idx="48">
                  <c:v>32.4</c:v>
                </c:pt>
                <c:pt idx="49">
                  <c:v>32.666666666666664</c:v>
                </c:pt>
                <c:pt idx="50">
                  <c:v>32.926829268292686</c:v>
                </c:pt>
                <c:pt idx="51">
                  <c:v>33.180722891566262</c:v>
                </c:pt>
                <c:pt idx="52">
                  <c:v>33.428571428571431</c:v>
                </c:pt>
                <c:pt idx="53">
                  <c:v>33.670588235294119</c:v>
                </c:pt>
                <c:pt idx="54">
                  <c:v>33.906976744186046</c:v>
                </c:pt>
                <c:pt idx="55">
                  <c:v>34.137931034482762</c:v>
                </c:pt>
                <c:pt idx="56">
                  <c:v>34.363636363636367</c:v>
                </c:pt>
                <c:pt idx="57">
                  <c:v>34.584269662921351</c:v>
                </c:pt>
                <c:pt idx="58">
                  <c:v>34.799999999999997</c:v>
                </c:pt>
                <c:pt idx="59">
                  <c:v>35.010989010989015</c:v>
                </c:pt>
                <c:pt idx="60">
                  <c:v>35.217391304347828</c:v>
                </c:pt>
                <c:pt idx="61">
                  <c:v>35.41935483870968</c:v>
                </c:pt>
                <c:pt idx="62">
                  <c:v>35.617021276595743</c:v>
                </c:pt>
                <c:pt idx="63">
                  <c:v>35.810526315789474</c:v>
                </c:pt>
                <c:pt idx="64">
                  <c:v>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FA6-46BA-A524-DDB2EBCCBE6C}"/>
            </c:ext>
          </c:extLst>
        </c:ser>
        <c:ser>
          <c:idx val="1"/>
          <c:order val="1"/>
          <c:tx>
            <c:strRef>
              <c:f>Kontrakt!$M$1</c:f>
              <c:strCache>
                <c:ptCount val="1"/>
                <c:pt idx="0">
                  <c:v>rawls</c:v>
                </c:pt>
              </c:strCache>
            </c:strRef>
          </c:tx>
          <c:spPr>
            <a:ln w="381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Kontrakt!$M$2</c:f>
              <c:numCache>
                <c:formatCode>0.00</c:formatCode>
                <c:ptCount val="1"/>
                <c:pt idx="0">
                  <c:v>12.583869084931674</c:v>
                </c:pt>
              </c:numCache>
            </c:numRef>
          </c:xVal>
          <c:yVal>
            <c:numRef>
              <c:f>Kontrakt!$M$3</c:f>
              <c:numCache>
                <c:formatCode>0.00</c:formatCode>
                <c:ptCount val="1"/>
                <c:pt idx="0">
                  <c:v>23.77316130882128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A1C-4F9A-8A2B-5904A9BF75E3}"/>
            </c:ext>
          </c:extLst>
        </c:ser>
        <c:ser>
          <c:idx val="2"/>
          <c:order val="2"/>
          <c:tx>
            <c:strRef>
              <c:f>Kontrakt!$N$1</c:f>
              <c:strCache>
                <c:ptCount val="1"/>
                <c:pt idx="0">
                  <c:v>utili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Kontrakt!$N$2</c:f>
              <c:numCache>
                <c:formatCode>0.00</c:formatCode>
                <c:ptCount val="1"/>
                <c:pt idx="0">
                  <c:v>16</c:v>
                </c:pt>
              </c:numCache>
            </c:numRef>
          </c:xVal>
          <c:yVal>
            <c:numRef>
              <c:f>Kontrakt!$N$3</c:f>
              <c:numCache>
                <c:formatCode>0.00</c:formatCode>
                <c:ptCount val="1"/>
                <c:pt idx="0">
                  <c:v>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A1C-4F9A-8A2B-5904A9BF75E3}"/>
            </c:ext>
          </c:extLst>
        </c:ser>
        <c:ser>
          <c:idx val="3"/>
          <c:order val="3"/>
          <c:tx>
            <c:strRef>
              <c:f>Kontrakt!$O$1</c:f>
              <c:strCache>
                <c:ptCount val="1"/>
                <c:pt idx="0">
                  <c:v>nash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Kontrakt!$O$2</c:f>
              <c:numCache>
                <c:formatCode>0.00</c:formatCode>
                <c:ptCount val="1"/>
                <c:pt idx="0">
                  <c:v>12.8</c:v>
                </c:pt>
              </c:numCache>
            </c:numRef>
          </c:xVal>
          <c:yVal>
            <c:numRef>
              <c:f>Kontrakt!$O$3</c:f>
              <c:numCache>
                <c:formatCode>0.00</c:formatCode>
                <c:ptCount val="1"/>
                <c:pt idx="0">
                  <c:v>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A1C-4F9A-8A2B-5904A9BF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2552112"/>
        <c:axId val="342552768"/>
      </c:scatterChart>
      <c:valAx>
        <c:axId val="342552112"/>
        <c:scaling>
          <c:orientation val="minMax"/>
          <c:max val="3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2552768"/>
        <c:crosses val="autoZero"/>
        <c:crossBetween val="midCat"/>
        <c:majorUnit val="4"/>
      </c:valAx>
      <c:valAx>
        <c:axId val="342552768"/>
        <c:scaling>
          <c:orientation val="minMax"/>
          <c:max val="3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42552112"/>
        <c:crosses val="autoZero"/>
        <c:crossBetween val="midCat"/>
        <c:majorUnit val="4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Nutzenmöglichkeitskurve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strRef>
              <c:f>Kontrakt!$O$1</c:f>
              <c:strCache>
                <c:ptCount val="1"/>
                <c:pt idx="0">
                  <c:v>nash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Kontrakt!$O$4</c:f>
              <c:numCache>
                <c:formatCode>0.00</c:formatCode>
                <c:ptCount val="1"/>
                <c:pt idx="0">
                  <c:v>17.527121840165318</c:v>
                </c:pt>
              </c:numCache>
            </c:numRef>
          </c:xVal>
          <c:yVal>
            <c:numRef>
              <c:f>Kontrakt!$O$5</c:f>
              <c:numCache>
                <c:formatCode>0.00</c:formatCode>
                <c:ptCount val="1"/>
                <c:pt idx="0">
                  <c:v>17.071482336373659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E6-416B-8AE9-67200E434E63}"/>
            </c:ext>
          </c:extLst>
        </c:ser>
        <c:ser>
          <c:idx val="2"/>
          <c:order val="2"/>
          <c:tx>
            <c:strRef>
              <c:f>Kontrakt!$N$1</c:f>
              <c:strCache>
                <c:ptCount val="1"/>
                <c:pt idx="0">
                  <c:v>utili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9"/>
            <c:spPr>
              <a:noFill/>
              <a:ln w="9525">
                <a:solidFill>
                  <a:srgbClr val="0070C0"/>
                </a:solidFill>
              </a:ln>
              <a:effectLst/>
            </c:spPr>
          </c:marker>
          <c:xVal>
            <c:numRef>
              <c:f>Kontrakt!$N$4</c:f>
              <c:numCache>
                <c:formatCode>0.00</c:formatCode>
                <c:ptCount val="1"/>
                <c:pt idx="0">
                  <c:v>20.784609690826528</c:v>
                </c:pt>
              </c:numCache>
            </c:numRef>
          </c:xVal>
          <c:yVal>
            <c:numRef>
              <c:f>Kontrakt!$N$5</c:f>
              <c:numCache>
                <c:formatCode>0.00</c:formatCode>
                <c:ptCount val="1"/>
                <c:pt idx="0">
                  <c:v>13.856406460551018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E6-416B-8AE9-67200E434E63}"/>
            </c:ext>
          </c:extLst>
        </c:ser>
        <c:ser>
          <c:idx val="3"/>
          <c:order val="3"/>
          <c:tx>
            <c:strRef>
              <c:f>Kontrakt!$M$1</c:f>
              <c:strCache>
                <c:ptCount val="1"/>
                <c:pt idx="0">
                  <c:v>rawls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x"/>
            <c:size val="10"/>
            <c:spPr>
              <a:noFill/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Kontrakt!$M$4</c:f>
              <c:numCache>
                <c:formatCode>0.00</c:formatCode>
                <c:ptCount val="1"/>
                <c:pt idx="0">
                  <c:v>17.296194657934731</c:v>
                </c:pt>
              </c:numCache>
            </c:numRef>
          </c:xVal>
          <c:yVal>
            <c:numRef>
              <c:f>Kontrakt!$M$5</c:f>
              <c:numCache>
                <c:formatCode>0.00</c:formatCode>
                <c:ptCount val="1"/>
                <c:pt idx="0">
                  <c:v>17.296194657934731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E6-416B-8AE9-67200E434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65264"/>
        <c:axId val="289968872"/>
      </c:scatterChart>
      <c:scatterChart>
        <c:scatterStyle val="smoothMarker"/>
        <c:varyColors val="0"/>
        <c:ser>
          <c:idx val="0"/>
          <c:order val="0"/>
          <c:tx>
            <c:strRef>
              <c:f>Kontrakt!$E$5</c:f>
              <c:strCache>
                <c:ptCount val="1"/>
                <c:pt idx="0">
                  <c:v>uB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Kontrakt!$D$6:$D$70</c:f>
              <c:numCache>
                <c:formatCode>General</c:formatCode>
                <c:ptCount val="65"/>
                <c:pt idx="0">
                  <c:v>0</c:v>
                </c:pt>
                <c:pt idx="1">
                  <c:v>0.90453403373329089</c:v>
                </c:pt>
                <c:pt idx="2">
                  <c:v>1.7822655773580136</c:v>
                </c:pt>
                <c:pt idx="3">
                  <c:v>2.6349301969610397</c:v>
                </c:pt>
                <c:pt idx="4">
                  <c:v>3.4641016151377544</c:v>
                </c:pt>
                <c:pt idx="5">
                  <c:v>4.2712109808862451</c:v>
                </c:pt>
                <c:pt idx="6">
                  <c:v>5.0575633825411472</c:v>
                </c:pt>
                <c:pt idx="7">
                  <c:v>5.8243520603649053</c:v>
                </c:pt>
                <c:pt idx="8">
                  <c:v>6.5726706900619938</c:v>
                </c:pt>
                <c:pt idx="9">
                  <c:v>7.3035240408062014</c:v>
                </c:pt>
                <c:pt idx="10">
                  <c:v>8.0178372573727312</c:v>
                </c:pt>
                <c:pt idx="11">
                  <c:v>8.7164639726236768</c:v>
                </c:pt>
                <c:pt idx="12">
                  <c:v>9.4001934216076837</c:v>
                </c:pt>
                <c:pt idx="13">
                  <c:v>10.069756700139283</c:v>
                </c:pt>
                <c:pt idx="14">
                  <c:v>10.725832287560232</c:v>
                </c:pt>
                <c:pt idx="15">
                  <c:v>11.369050934398006</c:v>
                </c:pt>
                <c:pt idx="16">
                  <c:v>12</c:v>
                </c:pt>
                <c:pt idx="17">
                  <c:v>12.619227312287535</c:v>
                </c:pt>
                <c:pt idx="18">
                  <c:v>13.227244611029162</c:v>
                </c:pt>
                <c:pt idx="19">
                  <c:v>13.824530627070979</c:v>
                </c:pt>
                <c:pt idx="20">
                  <c:v>14.411533842457843</c:v>
                </c:pt>
                <c:pt idx="21">
                  <c:v>14.988674970072925</c:v>
                </c:pt>
                <c:pt idx="22">
                  <c:v>15.556349186104045</c:v>
                </c:pt>
                <c:pt idx="23">
                  <c:v>16.114928144143526</c:v>
                </c:pt>
                <c:pt idx="24">
                  <c:v>16.664761795905928</c:v>
                </c:pt>
                <c:pt idx="25">
                  <c:v>17.206180040292132</c:v>
                </c:pt>
                <c:pt idx="26">
                  <c:v>17.739494219746341</c:v>
                </c:pt>
                <c:pt idx="27">
                  <c:v>18.264998480468741</c:v>
                </c:pt>
                <c:pt idx="28">
                  <c:v>18.782971010998235</c:v>
                </c:pt>
                <c:pt idx="29">
                  <c:v>19.293675171914352</c:v>
                </c:pt>
                <c:pt idx="30">
                  <c:v>19.797360527882695</c:v>
                </c:pt>
                <c:pt idx="31">
                  <c:v>20.294263791947291</c:v>
                </c:pt>
                <c:pt idx="32">
                  <c:v>20.784609690826528</c:v>
                </c:pt>
                <c:pt idx="33">
                  <c:v>21.268611758971154</c:v>
                </c:pt>
                <c:pt idx="34">
                  <c:v>21.746473068272262</c:v>
                </c:pt>
                <c:pt idx="35">
                  <c:v>22.218386899545845</c:v>
                </c:pt>
                <c:pt idx="36">
                  <c:v>22.68453736125376</c:v>
                </c:pt>
                <c:pt idx="37">
                  <c:v>23.145099960335298</c:v>
                </c:pt>
                <c:pt idx="38">
                  <c:v>23.600242129508512</c:v>
                </c:pt>
                <c:pt idx="39">
                  <c:v>24.050123714946363</c:v>
                </c:pt>
                <c:pt idx="40">
                  <c:v>24.494897427831781</c:v>
                </c:pt>
                <c:pt idx="41">
                  <c:v>24.934709262941031</c:v>
                </c:pt>
                <c:pt idx="42">
                  <c:v>25.36969888709012</c:v>
                </c:pt>
                <c:pt idx="43">
                  <c:v>25.8</c:v>
                </c:pt>
                <c:pt idx="44">
                  <c:v>26.225740669887866</c:v>
                </c:pt>
                <c:pt idx="45">
                  <c:v>26.647043645870646</c:v>
                </c:pt>
                <c:pt idx="46">
                  <c:v>27.064026649069397</c:v>
                </c:pt>
                <c:pt idx="47">
                  <c:v>27.476802644126987</c:v>
                </c:pt>
                <c:pt idx="48">
                  <c:v>27.885480092693399</c:v>
                </c:pt>
                <c:pt idx="49">
                  <c:v>28.290163190291661</c:v>
                </c:pt>
                <c:pt idx="50">
                  <c:v>28.690952087850224</c:v>
                </c:pt>
                <c:pt idx="51">
                  <c:v>29.087943099073534</c:v>
                </c:pt>
                <c:pt idx="52">
                  <c:v>29.481228894719724</c:v>
                </c:pt>
                <c:pt idx="53">
                  <c:v>29.870898684761631</c:v>
                </c:pt>
                <c:pt idx="54">
                  <c:v>30.257038389323949</c:v>
                </c:pt>
                <c:pt idx="55">
                  <c:v>30.639730799213559</c:v>
                </c:pt>
                <c:pt idx="56">
                  <c:v>31.019055726791851</c:v>
                </c:pt>
                <c:pt idx="57">
                  <c:v>31.395090147875965</c:v>
                </c:pt>
                <c:pt idx="58">
                  <c:v>31.767908335299634</c:v>
                </c:pt>
                <c:pt idx="59">
                  <c:v>32.137581984713407</c:v>
                </c:pt>
                <c:pt idx="60">
                  <c:v>32.504180333157684</c:v>
                </c:pt>
                <c:pt idx="61">
                  <c:v>32.867770270899804</c:v>
                </c:pt>
                <c:pt idx="62">
                  <c:v>33.228416446988078</c:v>
                </c:pt>
                <c:pt idx="63">
                  <c:v>33.586181368940537</c:v>
                </c:pt>
                <c:pt idx="64">
                  <c:v>33.941125496954278</c:v>
                </c:pt>
              </c:numCache>
            </c:numRef>
          </c:xVal>
          <c:yVal>
            <c:numRef>
              <c:f>Kontrakt!$E$6:$E$70</c:f>
              <c:numCache>
                <c:formatCode>General</c:formatCode>
                <c:ptCount val="65"/>
                <c:pt idx="0">
                  <c:v>32.95627430251389</c:v>
                </c:pt>
                <c:pt idx="1">
                  <c:v>32.192721611138246</c:v>
                </c:pt>
                <c:pt idx="2">
                  <c:v>31.44615782463266</c:v>
                </c:pt>
                <c:pt idx="3">
                  <c:v>30.715561114090736</c:v>
                </c:pt>
                <c:pt idx="4">
                  <c:v>30.000000000000004</c:v>
                </c:pt>
                <c:pt idx="5">
                  <c:v>29.298623042984858</c:v>
                </c:pt>
                <c:pt idx="6">
                  <c:v>28.610649958115729</c:v>
                </c:pt>
                <c:pt idx="7">
                  <c:v>27.935363924049607</c:v>
                </c:pt>
                <c:pt idx="8">
                  <c:v>27.272104899908314</c:v>
                </c:pt>
                <c:pt idx="9">
                  <c:v>26.620263796017316</c:v>
                </c:pt>
                <c:pt idx="10">
                  <c:v>25.979277371285558</c:v>
                </c:pt>
                <c:pt idx="11">
                  <c:v>25.348623751526031</c:v>
                </c:pt>
                <c:pt idx="12">
                  <c:v>24.727818480482753</c:v>
                </c:pt>
                <c:pt idx="13">
                  <c:v>24.116411029580984</c:v>
                </c:pt>
                <c:pt idx="14">
                  <c:v>23.513981704102438</c:v>
                </c:pt>
                <c:pt idx="15">
                  <c:v>22.920138893114665</c:v>
                </c:pt>
                <c:pt idx="16">
                  <c:v>22.33451661845039</c:v>
                </c:pt>
                <c:pt idx="17">
                  <c:v>21.756772344654959</c:v>
                </c:pt>
                <c:pt idx="18">
                  <c:v>21.186585017345774</c:v>
                </c:pt>
                <c:pt idx="19">
                  <c:v>20.623653302058486</c:v>
                </c:pt>
                <c:pt idx="20">
                  <c:v>20.067693999548538</c:v>
                </c:pt>
                <c:pt idx="21">
                  <c:v>19.518440616803613</c:v>
                </c:pt>
                <c:pt idx="22">
                  <c:v>18.975642075806746</c:v>
                </c:pt>
                <c:pt idx="23">
                  <c:v>18.439061544455374</c:v>
                </c:pt>
                <c:pt idx="24">
                  <c:v>17.908475376058934</c:v>
                </c:pt>
                <c:pt idx="25">
                  <c:v>17.383672145562048</c:v>
                </c:pt>
                <c:pt idx="26">
                  <c:v>16.864451772119928</c:v>
                </c:pt>
                <c:pt idx="27">
                  <c:v>16.350624718925019</c:v>
                </c:pt>
                <c:pt idx="28">
                  <c:v>15.84201126228108</c:v>
                </c:pt>
                <c:pt idx="29">
                  <c:v>15.338440822870375</c:v>
                </c:pt>
                <c:pt idx="30">
                  <c:v>14.839751352981974</c:v>
                </c:pt>
                <c:pt idx="31">
                  <c:v>14.345788774184715</c:v>
                </c:pt>
                <c:pt idx="32">
                  <c:v>13.856406460551018</c:v>
                </c:pt>
                <c:pt idx="33">
                  <c:v>13.371464763082015</c:v>
                </c:pt>
                <c:pt idx="34">
                  <c:v>12.890830571460441</c:v>
                </c:pt>
                <c:pt idx="35">
                  <c:v>12.414376909675292</c:v>
                </c:pt>
                <c:pt idx="36">
                  <c:v>11.941982562429232</c:v>
                </c:pt>
                <c:pt idx="37">
                  <c:v>11.473531729562986</c:v>
                </c:pt>
                <c:pt idx="38">
                  <c:v>11.008913706016024</c:v>
                </c:pt>
                <c:pt idx="39">
                  <c:v>10.54802258509498</c:v>
                </c:pt>
                <c:pt idx="40">
                  <c:v>10.090756983044574</c:v>
                </c:pt>
                <c:pt idx="41">
                  <c:v>9.6370197831139492</c:v>
                </c:pt>
                <c:pt idx="42">
                  <c:v>9.186717897487263</c:v>
                </c:pt>
                <c:pt idx="43">
                  <c:v>8.7397620456044134</c:v>
                </c:pt>
                <c:pt idx="44">
                  <c:v>8.2960665475373645</c:v>
                </c:pt>
                <c:pt idx="45">
                  <c:v>7.8555491312125296</c:v>
                </c:pt>
                <c:pt idx="46">
                  <c:v>7.4181307523814493</c:v>
                </c:pt>
                <c:pt idx="47">
                  <c:v>6.9837354263419194</c:v>
                </c:pt>
                <c:pt idx="48">
                  <c:v>6.552290070501761</c:v>
                </c:pt>
                <c:pt idx="49">
                  <c:v>6.1237243569579469</c:v>
                </c:pt>
                <c:pt idx="50">
                  <c:v>5.6979705743365221</c:v>
                </c:pt>
                <c:pt idx="51">
                  <c:v>5.2749634982041833</c:v>
                </c:pt>
                <c:pt idx="52">
                  <c:v>4.854640269421326</c:v>
                </c:pt>
                <c:pt idx="53">
                  <c:v>4.4369402798598774</c:v>
                </c:pt>
                <c:pt idx="54">
                  <c:v>4.0218050649572463</c:v>
                </c:pt>
                <c:pt idx="55">
                  <c:v>3.6091782026216435</c:v>
                </c:pt>
                <c:pt idx="56">
                  <c:v>3.1990052180434612</c:v>
                </c:pt>
                <c:pt idx="57">
                  <c:v>2.791233494003456</c:v>
                </c:pt>
                <c:pt idx="58">
                  <c:v>2.3858121863011537</c:v>
                </c:pt>
                <c:pt idx="59">
                  <c:v>1.9826921439565919</c:v>
                </c:pt>
                <c:pt idx="60">
                  <c:v>1.5818258338656928</c:v>
                </c:pt>
                <c:pt idx="61">
                  <c:v>1.1831672696140945</c:v>
                </c:pt>
                <c:pt idx="62">
                  <c:v>0.78667194417703579</c:v>
                </c:pt>
                <c:pt idx="63">
                  <c:v>0.39229676625327026</c:v>
                </c:pt>
                <c:pt idx="6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4D-4269-ADC1-93971D48E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9965264"/>
        <c:axId val="289968872"/>
      </c:scatterChart>
      <c:valAx>
        <c:axId val="289965264"/>
        <c:scaling>
          <c:orientation val="minMax"/>
          <c:max val="3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9968872"/>
        <c:crosses val="autoZero"/>
        <c:crossBetween val="midCat"/>
      </c:valAx>
      <c:valAx>
        <c:axId val="289968872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uB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899652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577851</xdr:colOff>
      <xdr:row>7</xdr:row>
      <xdr:rowOff>127000</xdr:rowOff>
    </xdr:from>
    <xdr:to>
      <xdr:col>19</xdr:col>
      <xdr:colOff>44451</xdr:colOff>
      <xdr:row>25</xdr:row>
      <xdr:rowOff>131762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266701</xdr:colOff>
      <xdr:row>25</xdr:row>
      <xdr:rowOff>19050</xdr:rowOff>
    </xdr:from>
    <xdr:to>
      <xdr:col>18</xdr:col>
      <xdr:colOff>523877</xdr:colOff>
      <xdr:row>47</xdr:row>
      <xdr:rowOff>109538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70"/>
  <sheetViews>
    <sheetView tabSelected="1" topLeftCell="H1" workbookViewId="0">
      <selection activeCell="O8" sqref="O8"/>
    </sheetView>
  </sheetViews>
  <sheetFormatPr baseColWidth="10" defaultRowHeight="14.5" x14ac:dyDescent="0.35"/>
  <sheetData>
    <row r="1" spans="2:15" x14ac:dyDescent="0.35">
      <c r="L1" s="2"/>
      <c r="M1" s="2" t="s">
        <v>21</v>
      </c>
      <c r="N1" s="2" t="s">
        <v>22</v>
      </c>
      <c r="O1" s="2" t="s">
        <v>23</v>
      </c>
    </row>
    <row r="2" spans="2:15" x14ac:dyDescent="0.35">
      <c r="B2" t="s">
        <v>2</v>
      </c>
      <c r="C2">
        <v>32</v>
      </c>
      <c r="L2" s="2" t="s">
        <v>0</v>
      </c>
      <c r="M2" s="3">
        <f>Newton!D39</f>
        <v>12.583869084931674</v>
      </c>
      <c r="N2" s="3">
        <v>16</v>
      </c>
      <c r="O2" s="3">
        <f>64/5</f>
        <v>12.8</v>
      </c>
    </row>
    <row r="3" spans="2:15" x14ac:dyDescent="0.35">
      <c r="B3" t="s">
        <v>3</v>
      </c>
      <c r="C3">
        <v>36</v>
      </c>
      <c r="L3" s="2" t="s">
        <v>1</v>
      </c>
      <c r="M3" s="3">
        <f>54*M2/(16+M2)</f>
        <v>23.77316130882128</v>
      </c>
      <c r="N3" s="3">
        <v>27</v>
      </c>
      <c r="O3" s="3">
        <v>24</v>
      </c>
    </row>
    <row r="4" spans="2:15" x14ac:dyDescent="0.35">
      <c r="L4" s="2" t="s">
        <v>4</v>
      </c>
      <c r="M4" s="3">
        <f>SQRT(M2*M3)</f>
        <v>17.296194657934731</v>
      </c>
      <c r="N4" s="3">
        <f>SQRT(N2*N3)</f>
        <v>20.784609690826528</v>
      </c>
      <c r="O4" s="3">
        <f>SQRT(O2*O3)</f>
        <v>17.527121840165318</v>
      </c>
    </row>
    <row r="5" spans="2:15" x14ac:dyDescent="0.35">
      <c r="B5" t="s">
        <v>0</v>
      </c>
      <c r="C5" t="s">
        <v>1</v>
      </c>
      <c r="D5" t="s">
        <v>4</v>
      </c>
      <c r="E5" t="s">
        <v>5</v>
      </c>
      <c r="G5" t="s">
        <v>4</v>
      </c>
      <c r="H5" t="s">
        <v>0</v>
      </c>
      <c r="I5" t="s">
        <v>5</v>
      </c>
      <c r="J5" t="s">
        <v>0</v>
      </c>
      <c r="L5" s="2" t="s">
        <v>5</v>
      </c>
      <c r="M5" s="3">
        <f>((32-M2)^3*(36-M3))^(1/4)</f>
        <v>17.296194657934731</v>
      </c>
      <c r="N5" s="3">
        <f>((32-N2)^3*(36-N3))^(1/4)</f>
        <v>13.856406460551018</v>
      </c>
      <c r="O5" s="3">
        <f>((32-O2)^3*(36-O3))^(1/4)</f>
        <v>17.071482336373659</v>
      </c>
    </row>
    <row r="6" spans="2:15" x14ac:dyDescent="0.35">
      <c r="B6">
        <v>0</v>
      </c>
      <c r="C6">
        <f>54*B6/(16+B6)</f>
        <v>0</v>
      </c>
      <c r="D6">
        <f>SQRT(B6*C6)</f>
        <v>0</v>
      </c>
      <c r="E6">
        <f>((32-B6)^3*(36-C6))^(1/4)</f>
        <v>32.95627430251389</v>
      </c>
      <c r="G6">
        <v>0</v>
      </c>
      <c r="H6">
        <v>0</v>
      </c>
      <c r="I6">
        <f>(32-H6)*(18/(16+H6))^(1/4)</f>
        <v>32.956274302513883</v>
      </c>
      <c r="L6" s="2" t="s">
        <v>24</v>
      </c>
      <c r="M6" s="3">
        <f>((32-M2)*(36-M3))^(1/2)</f>
        <v>15.407722112802681</v>
      </c>
      <c r="N6" s="3">
        <f>((32-N2)*(36-N3))^(1/2)</f>
        <v>12</v>
      </c>
      <c r="O6" s="3">
        <f>((32-O2)*(36-O3))^(1/2)</f>
        <v>15.17893276880822</v>
      </c>
    </row>
    <row r="7" spans="2:15" x14ac:dyDescent="0.35">
      <c r="B7">
        <f>B6+0.5</f>
        <v>0.5</v>
      </c>
      <c r="C7" s="1">
        <f t="shared" ref="C7:C70" si="0">54*B7/(16+B7)</f>
        <v>1.6363636363636365</v>
      </c>
      <c r="D7">
        <f t="shared" ref="D7:D70" si="1">SQRT(B7*C7)</f>
        <v>0.90453403373329089</v>
      </c>
      <c r="E7">
        <f t="shared" ref="E7:E70" si="2">((32-B7)^3*(36-C7))^(1/4)</f>
        <v>32.192721611138246</v>
      </c>
      <c r="G7">
        <f>D7</f>
        <v>0.90453403373329089</v>
      </c>
      <c r="H7">
        <f>G7^2/108*(1+SQRT(1+3456/G7^2))</f>
        <v>0.5</v>
      </c>
      <c r="I7">
        <f>(32-H7)*(18/(16+H7))^(1/4)</f>
        <v>32.192721611138239</v>
      </c>
      <c r="J7">
        <f>G7^2/108*(1+SQRT(1+3456/G7^2))</f>
        <v>0.5</v>
      </c>
      <c r="L7" s="2" t="s">
        <v>25</v>
      </c>
      <c r="M7" s="3">
        <f>((M2^3*M3))^(1/4)</f>
        <v>14.753069146552022</v>
      </c>
      <c r="N7" s="3">
        <f>((N2^3*N3))^(1/4)</f>
        <v>18.236056455638217</v>
      </c>
      <c r="O7" s="3">
        <f>((O2^3*O3))^(1/4)</f>
        <v>14.978222843652581</v>
      </c>
    </row>
    <row r="8" spans="2:15" x14ac:dyDescent="0.35">
      <c r="B8">
        <f t="shared" ref="B8:B70" si="3">B7+0.5</f>
        <v>1</v>
      </c>
      <c r="C8" s="1">
        <f t="shared" si="0"/>
        <v>3.1764705882352939</v>
      </c>
      <c r="D8">
        <f t="shared" si="1"/>
        <v>1.7822655773580136</v>
      </c>
      <c r="E8">
        <f>((32-B8)^3*(36-C8))^(1/4)</f>
        <v>31.44615782463266</v>
      </c>
      <c r="G8">
        <f t="shared" ref="G8:G70" si="4">D8</f>
        <v>1.7822655773580136</v>
      </c>
      <c r="H8">
        <f t="shared" ref="H8:H70" si="5">G8^2/108*(1+SQRT(1+3456/G8^2))</f>
        <v>0.99999999999999978</v>
      </c>
      <c r="I8">
        <f t="shared" ref="I8:I70" si="6">(32-H8)*(18/(16+H8))^(1/4)</f>
        <v>31.446157824632664</v>
      </c>
    </row>
    <row r="9" spans="2:15" x14ac:dyDescent="0.35">
      <c r="B9">
        <f t="shared" si="3"/>
        <v>1.5</v>
      </c>
      <c r="C9" s="1">
        <f t="shared" si="0"/>
        <v>4.628571428571429</v>
      </c>
      <c r="D9">
        <f t="shared" si="1"/>
        <v>2.6349301969610397</v>
      </c>
      <c r="E9">
        <f t="shared" si="2"/>
        <v>30.715561114090736</v>
      </c>
      <c r="G9">
        <f t="shared" si="4"/>
        <v>2.6349301969610397</v>
      </c>
      <c r="H9">
        <f t="shared" si="5"/>
        <v>1.5</v>
      </c>
      <c r="I9">
        <f t="shared" si="6"/>
        <v>30.715561114090736</v>
      </c>
      <c r="J9">
        <f>J10*J11</f>
        <v>746496</v>
      </c>
    </row>
    <row r="10" spans="2:15" x14ac:dyDescent="0.35">
      <c r="B10">
        <f t="shared" si="3"/>
        <v>2</v>
      </c>
      <c r="C10" s="1">
        <f t="shared" si="0"/>
        <v>6</v>
      </c>
      <c r="D10">
        <f t="shared" si="1"/>
        <v>3.4641016151377544</v>
      </c>
      <c r="E10">
        <f t="shared" si="2"/>
        <v>30.000000000000004</v>
      </c>
      <c r="G10">
        <f t="shared" si="4"/>
        <v>3.4641016151377544</v>
      </c>
      <c r="H10">
        <f t="shared" si="5"/>
        <v>1.9999999999999996</v>
      </c>
      <c r="I10">
        <f t="shared" si="6"/>
        <v>30</v>
      </c>
      <c r="J10">
        <f>4^4</f>
        <v>256</v>
      </c>
    </row>
    <row r="11" spans="2:15" x14ac:dyDescent="0.35">
      <c r="B11">
        <f t="shared" si="3"/>
        <v>2.5</v>
      </c>
      <c r="C11" s="1">
        <f t="shared" si="0"/>
        <v>7.2972972972972974</v>
      </c>
      <c r="D11">
        <f t="shared" si="1"/>
        <v>4.2712109808862451</v>
      </c>
      <c r="E11">
        <f t="shared" si="2"/>
        <v>29.298623042984858</v>
      </c>
      <c r="G11">
        <f t="shared" si="4"/>
        <v>4.2712109808862451</v>
      </c>
      <c r="H11">
        <f t="shared" si="5"/>
        <v>2.5</v>
      </c>
      <c r="I11">
        <f t="shared" si="6"/>
        <v>29.298623042984858</v>
      </c>
      <c r="J11">
        <f>54^2</f>
        <v>2916</v>
      </c>
    </row>
    <row r="12" spans="2:15" x14ac:dyDescent="0.35">
      <c r="B12">
        <f t="shared" si="3"/>
        <v>3</v>
      </c>
      <c r="C12" s="1">
        <f t="shared" si="0"/>
        <v>8.526315789473685</v>
      </c>
      <c r="D12">
        <f t="shared" si="1"/>
        <v>5.0575633825411472</v>
      </c>
      <c r="E12">
        <f t="shared" si="2"/>
        <v>28.610649958115729</v>
      </c>
      <c r="G12">
        <f t="shared" si="4"/>
        <v>5.0575633825411472</v>
      </c>
      <c r="H12">
        <f t="shared" si="5"/>
        <v>2.9999999999999996</v>
      </c>
      <c r="I12">
        <f t="shared" si="6"/>
        <v>28.610649958115733</v>
      </c>
      <c r="J12">
        <f>2^4</f>
        <v>16</v>
      </c>
    </row>
    <row r="13" spans="2:15" x14ac:dyDescent="0.35">
      <c r="B13">
        <f t="shared" si="3"/>
        <v>3.5</v>
      </c>
      <c r="C13" s="1">
        <f t="shared" si="0"/>
        <v>9.6923076923076916</v>
      </c>
      <c r="D13">
        <f t="shared" si="1"/>
        <v>5.8243520603649053</v>
      </c>
      <c r="E13">
        <f t="shared" si="2"/>
        <v>27.935363924049607</v>
      </c>
      <c r="G13">
        <f t="shared" si="4"/>
        <v>5.8243520603649053</v>
      </c>
      <c r="H13">
        <f t="shared" si="5"/>
        <v>3.5000000000000004</v>
      </c>
      <c r="I13">
        <f t="shared" si="6"/>
        <v>27.935363924049607</v>
      </c>
      <c r="J13">
        <f>3^4</f>
        <v>81</v>
      </c>
    </row>
    <row r="14" spans="2:15" x14ac:dyDescent="0.35">
      <c r="B14">
        <f t="shared" si="3"/>
        <v>4</v>
      </c>
      <c r="C14" s="1">
        <f t="shared" si="0"/>
        <v>10.8</v>
      </c>
      <c r="D14">
        <f t="shared" si="1"/>
        <v>6.5726706900619938</v>
      </c>
      <c r="E14">
        <f t="shared" si="2"/>
        <v>27.272104899908314</v>
      </c>
      <c r="G14">
        <f t="shared" si="4"/>
        <v>6.5726706900619938</v>
      </c>
      <c r="H14">
        <f t="shared" si="5"/>
        <v>4</v>
      </c>
      <c r="I14">
        <f t="shared" si="6"/>
        <v>27.27210489990831</v>
      </c>
      <c r="J14">
        <v>18</v>
      </c>
    </row>
    <row r="15" spans="2:15" x14ac:dyDescent="0.35">
      <c r="B15">
        <f t="shared" si="3"/>
        <v>4.5</v>
      </c>
      <c r="C15" s="1">
        <f t="shared" si="0"/>
        <v>11.853658536585366</v>
      </c>
      <c r="D15">
        <f t="shared" si="1"/>
        <v>7.3035240408062014</v>
      </c>
      <c r="E15">
        <f t="shared" si="2"/>
        <v>26.620263796017316</v>
      </c>
      <c r="G15">
        <f t="shared" si="4"/>
        <v>7.3035240408062014</v>
      </c>
      <c r="H15">
        <f t="shared" si="5"/>
        <v>4.4999999999999991</v>
      </c>
      <c r="I15">
        <f t="shared" si="6"/>
        <v>26.620263796017312</v>
      </c>
      <c r="J15">
        <f>J14*J13*J12</f>
        <v>23328</v>
      </c>
    </row>
    <row r="16" spans="2:15" x14ac:dyDescent="0.35">
      <c r="B16">
        <f t="shared" si="3"/>
        <v>5</v>
      </c>
      <c r="C16" s="1">
        <f t="shared" si="0"/>
        <v>12.857142857142858</v>
      </c>
      <c r="D16">
        <f t="shared" si="1"/>
        <v>8.0178372573727312</v>
      </c>
      <c r="E16">
        <f t="shared" si="2"/>
        <v>25.979277371285558</v>
      </c>
      <c r="G16">
        <f t="shared" si="4"/>
        <v>8.0178372573727312</v>
      </c>
      <c r="H16">
        <f t="shared" si="5"/>
        <v>4.9999999999999991</v>
      </c>
      <c r="I16">
        <f t="shared" si="6"/>
        <v>25.979277371285558</v>
      </c>
      <c r="J16">
        <f>J9/J15</f>
        <v>32</v>
      </c>
    </row>
    <row r="17" spans="2:10" x14ac:dyDescent="0.35">
      <c r="B17">
        <f t="shared" si="3"/>
        <v>5.5</v>
      </c>
      <c r="C17" s="1">
        <f t="shared" si="0"/>
        <v>13.813953488372093</v>
      </c>
      <c r="D17">
        <f t="shared" si="1"/>
        <v>8.7164639726236768</v>
      </c>
      <c r="E17">
        <f t="shared" si="2"/>
        <v>25.348623751526031</v>
      </c>
      <c r="G17">
        <f t="shared" si="4"/>
        <v>8.7164639726236768</v>
      </c>
      <c r="H17">
        <f t="shared" si="5"/>
        <v>5.5000000000000009</v>
      </c>
      <c r="I17">
        <f t="shared" si="6"/>
        <v>25.348623751526034</v>
      </c>
    </row>
    <row r="18" spans="2:10" x14ac:dyDescent="0.35">
      <c r="B18">
        <f t="shared" si="3"/>
        <v>6</v>
      </c>
      <c r="C18" s="1">
        <f t="shared" si="0"/>
        <v>14.727272727272727</v>
      </c>
      <c r="D18">
        <f t="shared" si="1"/>
        <v>9.4001934216076837</v>
      </c>
      <c r="E18">
        <f t="shared" si="2"/>
        <v>24.727818480482753</v>
      </c>
      <c r="G18">
        <f t="shared" si="4"/>
        <v>9.4001934216076837</v>
      </c>
      <c r="H18">
        <f t="shared" si="5"/>
        <v>6</v>
      </c>
      <c r="I18">
        <f t="shared" si="6"/>
        <v>24.72781848048276</v>
      </c>
      <c r="J18">
        <f>64/5</f>
        <v>12.8</v>
      </c>
    </row>
    <row r="19" spans="2:10" x14ac:dyDescent="0.35">
      <c r="B19">
        <f t="shared" si="3"/>
        <v>6.5</v>
      </c>
      <c r="C19" s="1">
        <f t="shared" si="0"/>
        <v>15.6</v>
      </c>
      <c r="D19">
        <f t="shared" si="1"/>
        <v>10.069756700139283</v>
      </c>
      <c r="E19">
        <f t="shared" si="2"/>
        <v>24.116411029580984</v>
      </c>
      <c r="G19">
        <f t="shared" si="4"/>
        <v>10.069756700139283</v>
      </c>
      <c r="H19">
        <f t="shared" si="5"/>
        <v>6.4999999999999991</v>
      </c>
      <c r="I19">
        <f t="shared" si="6"/>
        <v>24.116411029580984</v>
      </c>
    </row>
    <row r="20" spans="2:10" x14ac:dyDescent="0.35">
      <c r="B20">
        <f t="shared" si="3"/>
        <v>7</v>
      </c>
      <c r="C20" s="1">
        <f t="shared" si="0"/>
        <v>16.434782608695652</v>
      </c>
      <c r="D20">
        <f t="shared" si="1"/>
        <v>10.725832287560232</v>
      </c>
      <c r="E20">
        <f t="shared" si="2"/>
        <v>23.513981704102438</v>
      </c>
      <c r="G20">
        <f t="shared" si="4"/>
        <v>10.725832287560232</v>
      </c>
      <c r="H20">
        <f t="shared" si="5"/>
        <v>7</v>
      </c>
      <c r="I20">
        <f t="shared" si="6"/>
        <v>23.513981704102441</v>
      </c>
    </row>
    <row r="21" spans="2:10" x14ac:dyDescent="0.35">
      <c r="B21">
        <f t="shared" si="3"/>
        <v>7.5</v>
      </c>
      <c r="C21" s="1">
        <f t="shared" si="0"/>
        <v>17.23404255319149</v>
      </c>
      <c r="D21">
        <f t="shared" si="1"/>
        <v>11.369050934398006</v>
      </c>
      <c r="E21">
        <f t="shared" si="2"/>
        <v>22.920138893114665</v>
      </c>
      <c r="G21">
        <f t="shared" si="4"/>
        <v>11.369050934398006</v>
      </c>
      <c r="H21">
        <f t="shared" si="5"/>
        <v>7.4999999999999991</v>
      </c>
      <c r="I21">
        <f t="shared" si="6"/>
        <v>22.920138893114657</v>
      </c>
    </row>
    <row r="22" spans="2:10" x14ac:dyDescent="0.35">
      <c r="B22">
        <f t="shared" si="3"/>
        <v>8</v>
      </c>
      <c r="C22" s="1">
        <f t="shared" si="0"/>
        <v>18</v>
      </c>
      <c r="D22">
        <f t="shared" si="1"/>
        <v>12</v>
      </c>
      <c r="E22">
        <f t="shared" si="2"/>
        <v>22.33451661845039</v>
      </c>
      <c r="G22">
        <f t="shared" si="4"/>
        <v>12</v>
      </c>
      <c r="H22">
        <f t="shared" si="5"/>
        <v>8</v>
      </c>
      <c r="I22">
        <f t="shared" si="6"/>
        <v>22.33451661845039</v>
      </c>
    </row>
    <row r="23" spans="2:10" x14ac:dyDescent="0.35">
      <c r="B23">
        <f t="shared" si="3"/>
        <v>8.5</v>
      </c>
      <c r="C23" s="1">
        <f t="shared" si="0"/>
        <v>18.73469387755102</v>
      </c>
      <c r="D23">
        <f t="shared" si="1"/>
        <v>12.619227312287535</v>
      </c>
      <c r="E23">
        <f t="shared" si="2"/>
        <v>21.756772344654959</v>
      </c>
      <c r="G23">
        <f t="shared" si="4"/>
        <v>12.619227312287535</v>
      </c>
      <c r="H23">
        <f t="shared" si="5"/>
        <v>8.5</v>
      </c>
      <c r="I23">
        <f t="shared" si="6"/>
        <v>21.756772344654962</v>
      </c>
    </row>
    <row r="24" spans="2:10" x14ac:dyDescent="0.35">
      <c r="B24">
        <f t="shared" si="3"/>
        <v>9</v>
      </c>
      <c r="C24" s="1">
        <f t="shared" si="0"/>
        <v>19.440000000000001</v>
      </c>
      <c r="D24">
        <f t="shared" si="1"/>
        <v>13.227244611029162</v>
      </c>
      <c r="E24">
        <f t="shared" si="2"/>
        <v>21.186585017345774</v>
      </c>
      <c r="G24">
        <f t="shared" si="4"/>
        <v>13.227244611029162</v>
      </c>
      <c r="H24">
        <f t="shared" si="5"/>
        <v>9</v>
      </c>
      <c r="I24">
        <f t="shared" si="6"/>
        <v>21.186585017345774</v>
      </c>
    </row>
    <row r="25" spans="2:10" x14ac:dyDescent="0.35">
      <c r="B25">
        <f t="shared" si="3"/>
        <v>9.5</v>
      </c>
      <c r="C25" s="1">
        <f t="shared" si="0"/>
        <v>20.117647058823529</v>
      </c>
      <c r="D25">
        <f t="shared" si="1"/>
        <v>13.824530627070979</v>
      </c>
      <c r="E25">
        <f t="shared" si="2"/>
        <v>20.623653302058486</v>
      </c>
      <c r="G25">
        <f t="shared" si="4"/>
        <v>13.824530627070979</v>
      </c>
      <c r="H25">
        <f t="shared" si="5"/>
        <v>9.5</v>
      </c>
      <c r="I25">
        <f t="shared" si="6"/>
        <v>20.623653302058489</v>
      </c>
    </row>
    <row r="26" spans="2:10" x14ac:dyDescent="0.35">
      <c r="B26">
        <f t="shared" si="3"/>
        <v>10</v>
      </c>
      <c r="C26" s="1">
        <f t="shared" si="0"/>
        <v>20.76923076923077</v>
      </c>
      <c r="D26">
        <f t="shared" si="1"/>
        <v>14.411533842457843</v>
      </c>
      <c r="E26">
        <f t="shared" si="2"/>
        <v>20.067693999548538</v>
      </c>
      <c r="G26">
        <f t="shared" si="4"/>
        <v>14.411533842457843</v>
      </c>
      <c r="H26">
        <f t="shared" si="5"/>
        <v>9.9999999999999982</v>
      </c>
      <c r="I26">
        <f t="shared" si="6"/>
        <v>20.067693999548538</v>
      </c>
    </row>
    <row r="27" spans="2:10" x14ac:dyDescent="0.35">
      <c r="B27">
        <f t="shared" si="3"/>
        <v>10.5</v>
      </c>
      <c r="C27" s="1">
        <f t="shared" si="0"/>
        <v>21.39622641509434</v>
      </c>
      <c r="D27">
        <f t="shared" si="1"/>
        <v>14.988674970072925</v>
      </c>
      <c r="E27">
        <f t="shared" si="2"/>
        <v>19.518440616803613</v>
      </c>
      <c r="G27">
        <f t="shared" si="4"/>
        <v>14.988674970072925</v>
      </c>
      <c r="H27">
        <f t="shared" si="5"/>
        <v>10.500000000000002</v>
      </c>
      <c r="I27">
        <f t="shared" si="6"/>
        <v>19.518440616803613</v>
      </c>
    </row>
    <row r="28" spans="2:10" x14ac:dyDescent="0.35">
      <c r="B28">
        <f t="shared" si="3"/>
        <v>11</v>
      </c>
      <c r="C28" s="1">
        <f t="shared" si="0"/>
        <v>22</v>
      </c>
      <c r="D28">
        <f t="shared" si="1"/>
        <v>15.556349186104045</v>
      </c>
      <c r="E28">
        <f t="shared" si="2"/>
        <v>18.975642075806746</v>
      </c>
      <c r="G28">
        <f t="shared" si="4"/>
        <v>15.556349186104045</v>
      </c>
      <c r="H28">
        <f t="shared" si="5"/>
        <v>10.999999999999998</v>
      </c>
      <c r="I28">
        <f t="shared" si="6"/>
        <v>18.975642075806739</v>
      </c>
    </row>
    <row r="29" spans="2:10" x14ac:dyDescent="0.35">
      <c r="B29">
        <f t="shared" si="3"/>
        <v>11.5</v>
      </c>
      <c r="C29" s="1">
        <f t="shared" si="0"/>
        <v>22.581818181818182</v>
      </c>
      <c r="D29">
        <f t="shared" si="1"/>
        <v>16.114928144143526</v>
      </c>
      <c r="E29">
        <f t="shared" si="2"/>
        <v>18.439061544455374</v>
      </c>
      <c r="G29">
        <f t="shared" si="4"/>
        <v>16.114928144143526</v>
      </c>
      <c r="H29">
        <f t="shared" si="5"/>
        <v>11.500000000000004</v>
      </c>
      <c r="I29">
        <f t="shared" si="6"/>
        <v>18.43906154445537</v>
      </c>
    </row>
    <row r="30" spans="2:10" x14ac:dyDescent="0.35">
      <c r="B30">
        <f t="shared" si="3"/>
        <v>12</v>
      </c>
      <c r="C30" s="1">
        <f t="shared" si="0"/>
        <v>23.142857142857142</v>
      </c>
      <c r="D30">
        <f t="shared" si="1"/>
        <v>16.664761795905928</v>
      </c>
      <c r="E30">
        <f t="shared" si="2"/>
        <v>17.908475376058934</v>
      </c>
      <c r="G30">
        <f t="shared" si="4"/>
        <v>16.664761795905928</v>
      </c>
      <c r="H30">
        <f t="shared" si="5"/>
        <v>12.000000000000002</v>
      </c>
      <c r="I30">
        <f t="shared" si="6"/>
        <v>17.908475376058938</v>
      </c>
    </row>
    <row r="31" spans="2:10" x14ac:dyDescent="0.35">
      <c r="B31">
        <f t="shared" si="3"/>
        <v>12.5</v>
      </c>
      <c r="C31" s="1">
        <f t="shared" si="0"/>
        <v>23.684210526315791</v>
      </c>
      <c r="D31">
        <f t="shared" si="1"/>
        <v>17.206180040292132</v>
      </c>
      <c r="E31">
        <f t="shared" si="2"/>
        <v>17.383672145562048</v>
      </c>
      <c r="G31">
        <f t="shared" si="4"/>
        <v>17.206180040292132</v>
      </c>
      <c r="H31">
        <f t="shared" si="5"/>
        <v>12.5</v>
      </c>
      <c r="I31">
        <f t="shared" si="6"/>
        <v>17.383672145562045</v>
      </c>
    </row>
    <row r="32" spans="2:10" x14ac:dyDescent="0.35">
      <c r="B32">
        <f t="shared" si="3"/>
        <v>13</v>
      </c>
      <c r="C32" s="1">
        <f t="shared" si="0"/>
        <v>24.206896551724139</v>
      </c>
      <c r="D32">
        <f t="shared" si="1"/>
        <v>17.739494219746341</v>
      </c>
      <c r="E32">
        <f t="shared" si="2"/>
        <v>16.864451772119928</v>
      </c>
      <c r="G32">
        <f t="shared" si="4"/>
        <v>17.739494219746341</v>
      </c>
      <c r="H32">
        <f t="shared" si="5"/>
        <v>13.000000000000002</v>
      </c>
      <c r="I32">
        <f t="shared" si="6"/>
        <v>16.864451772119931</v>
      </c>
    </row>
    <row r="33" spans="2:9" x14ac:dyDescent="0.35">
      <c r="B33">
        <f t="shared" si="3"/>
        <v>13.5</v>
      </c>
      <c r="C33" s="1">
        <f t="shared" si="0"/>
        <v>24.711864406779661</v>
      </c>
      <c r="D33">
        <f t="shared" si="1"/>
        <v>18.264998480468741</v>
      </c>
      <c r="E33">
        <f t="shared" si="2"/>
        <v>16.350624718925019</v>
      </c>
      <c r="G33">
        <f t="shared" si="4"/>
        <v>18.264998480468741</v>
      </c>
      <c r="H33">
        <f t="shared" si="5"/>
        <v>13.5</v>
      </c>
      <c r="I33">
        <f t="shared" si="6"/>
        <v>16.350624718925015</v>
      </c>
    </row>
    <row r="34" spans="2:9" x14ac:dyDescent="0.35">
      <c r="B34">
        <f t="shared" si="3"/>
        <v>14</v>
      </c>
      <c r="C34" s="1">
        <f t="shared" si="0"/>
        <v>25.2</v>
      </c>
      <c r="D34">
        <f t="shared" si="1"/>
        <v>18.782971010998235</v>
      </c>
      <c r="E34">
        <f t="shared" si="2"/>
        <v>15.84201126228108</v>
      </c>
      <c r="G34">
        <f t="shared" si="4"/>
        <v>18.782971010998235</v>
      </c>
      <c r="H34">
        <f t="shared" si="5"/>
        <v>14.000000000000004</v>
      </c>
      <c r="I34">
        <f t="shared" si="6"/>
        <v>15.842011262281078</v>
      </c>
    </row>
    <row r="35" spans="2:9" x14ac:dyDescent="0.35">
      <c r="B35">
        <f t="shared" si="3"/>
        <v>14.5</v>
      </c>
      <c r="C35" s="1">
        <f t="shared" si="0"/>
        <v>25.672131147540984</v>
      </c>
      <c r="D35">
        <f t="shared" si="1"/>
        <v>19.293675171914352</v>
      </c>
      <c r="E35">
        <f t="shared" si="2"/>
        <v>15.338440822870375</v>
      </c>
      <c r="G35">
        <f t="shared" si="4"/>
        <v>19.293675171914352</v>
      </c>
      <c r="H35">
        <f t="shared" si="5"/>
        <v>14.500000000000004</v>
      </c>
      <c r="I35">
        <f t="shared" si="6"/>
        <v>15.338440822870369</v>
      </c>
    </row>
    <row r="36" spans="2:9" x14ac:dyDescent="0.35">
      <c r="B36">
        <f t="shared" si="3"/>
        <v>15</v>
      </c>
      <c r="C36" s="1">
        <f t="shared" si="0"/>
        <v>26.129032258064516</v>
      </c>
      <c r="D36">
        <f t="shared" si="1"/>
        <v>19.797360527882695</v>
      </c>
      <c r="E36">
        <f t="shared" si="2"/>
        <v>14.839751352981974</v>
      </c>
      <c r="G36">
        <f t="shared" si="4"/>
        <v>19.797360527882695</v>
      </c>
      <c r="H36">
        <f t="shared" si="5"/>
        <v>15</v>
      </c>
      <c r="I36">
        <f t="shared" si="6"/>
        <v>14.839751352981974</v>
      </c>
    </row>
    <row r="37" spans="2:9" x14ac:dyDescent="0.35">
      <c r="B37">
        <f t="shared" si="3"/>
        <v>15.5</v>
      </c>
      <c r="C37" s="1">
        <f t="shared" si="0"/>
        <v>26.571428571428573</v>
      </c>
      <c r="D37">
        <f t="shared" si="1"/>
        <v>20.294263791947291</v>
      </c>
      <c r="E37">
        <f t="shared" si="2"/>
        <v>14.345788774184715</v>
      </c>
      <c r="G37">
        <f t="shared" si="4"/>
        <v>20.294263791947291</v>
      </c>
      <c r="H37">
        <f t="shared" si="5"/>
        <v>15.499999999999998</v>
      </c>
      <c r="I37">
        <f t="shared" si="6"/>
        <v>14.345788774184715</v>
      </c>
    </row>
    <row r="38" spans="2:9" x14ac:dyDescent="0.35">
      <c r="B38">
        <f t="shared" si="3"/>
        <v>16</v>
      </c>
      <c r="C38" s="1">
        <f t="shared" si="0"/>
        <v>27</v>
      </c>
      <c r="D38">
        <f t="shared" si="1"/>
        <v>20.784609690826528</v>
      </c>
      <c r="E38">
        <f t="shared" si="2"/>
        <v>13.856406460551018</v>
      </c>
      <c r="G38">
        <f t="shared" si="4"/>
        <v>20.784609690826528</v>
      </c>
      <c r="H38">
        <f t="shared" si="5"/>
        <v>16</v>
      </c>
      <c r="I38">
        <f t="shared" si="6"/>
        <v>13.856406460551019</v>
      </c>
    </row>
    <row r="39" spans="2:9" x14ac:dyDescent="0.35">
      <c r="B39">
        <f t="shared" si="3"/>
        <v>16.5</v>
      </c>
      <c r="C39" s="1">
        <f t="shared" si="0"/>
        <v>27.415384615384614</v>
      </c>
      <c r="D39">
        <f t="shared" si="1"/>
        <v>21.268611758971154</v>
      </c>
      <c r="E39">
        <f t="shared" si="2"/>
        <v>13.371464763082015</v>
      </c>
      <c r="G39">
        <f t="shared" si="4"/>
        <v>21.268611758971154</v>
      </c>
      <c r="H39">
        <f t="shared" si="5"/>
        <v>16.499999999999996</v>
      </c>
      <c r="I39">
        <f t="shared" si="6"/>
        <v>13.37146476308202</v>
      </c>
    </row>
    <row r="40" spans="2:9" x14ac:dyDescent="0.35">
      <c r="B40">
        <f t="shared" si="3"/>
        <v>17</v>
      </c>
      <c r="C40" s="1">
        <f t="shared" si="0"/>
        <v>27.818181818181817</v>
      </c>
      <c r="D40">
        <f t="shared" si="1"/>
        <v>21.746473068272262</v>
      </c>
      <c r="E40">
        <f t="shared" si="2"/>
        <v>12.890830571460441</v>
      </c>
      <c r="G40">
        <f t="shared" si="4"/>
        <v>21.746473068272262</v>
      </c>
      <c r="H40">
        <f t="shared" si="5"/>
        <v>17</v>
      </c>
      <c r="I40">
        <f t="shared" si="6"/>
        <v>12.890830571460445</v>
      </c>
    </row>
    <row r="41" spans="2:9" x14ac:dyDescent="0.35">
      <c r="B41">
        <f t="shared" si="3"/>
        <v>17.5</v>
      </c>
      <c r="C41" s="1">
        <f t="shared" si="0"/>
        <v>28.208955223880597</v>
      </c>
      <c r="D41">
        <f t="shared" si="1"/>
        <v>22.218386899545845</v>
      </c>
      <c r="E41">
        <f t="shared" si="2"/>
        <v>12.414376909675292</v>
      </c>
      <c r="G41">
        <f t="shared" si="4"/>
        <v>22.218386899545845</v>
      </c>
      <c r="H41">
        <f t="shared" si="5"/>
        <v>17.5</v>
      </c>
      <c r="I41">
        <f t="shared" si="6"/>
        <v>12.414376909675292</v>
      </c>
    </row>
    <row r="42" spans="2:9" x14ac:dyDescent="0.35">
      <c r="B42">
        <f t="shared" si="3"/>
        <v>18</v>
      </c>
      <c r="C42" s="1">
        <f t="shared" si="0"/>
        <v>28.588235294117649</v>
      </c>
      <c r="D42">
        <f t="shared" si="1"/>
        <v>22.68453736125376</v>
      </c>
      <c r="E42">
        <f t="shared" si="2"/>
        <v>11.941982562429232</v>
      </c>
      <c r="G42">
        <f t="shared" si="4"/>
        <v>22.68453736125376</v>
      </c>
      <c r="H42">
        <f t="shared" si="5"/>
        <v>18</v>
      </c>
      <c r="I42">
        <f t="shared" si="6"/>
        <v>11.94198256242923</v>
      </c>
    </row>
    <row r="43" spans="2:9" x14ac:dyDescent="0.35">
      <c r="B43">
        <f t="shared" si="3"/>
        <v>18.5</v>
      </c>
      <c r="C43" s="1">
        <f t="shared" si="0"/>
        <v>28.956521739130434</v>
      </c>
      <c r="D43">
        <f t="shared" si="1"/>
        <v>23.145099960335298</v>
      </c>
      <c r="E43">
        <f t="shared" si="2"/>
        <v>11.473531729562986</v>
      </c>
      <c r="G43">
        <f t="shared" si="4"/>
        <v>23.145099960335298</v>
      </c>
      <c r="H43">
        <f t="shared" si="5"/>
        <v>18.5</v>
      </c>
      <c r="I43">
        <f t="shared" si="6"/>
        <v>11.473531729562987</v>
      </c>
    </row>
    <row r="44" spans="2:9" x14ac:dyDescent="0.35">
      <c r="B44">
        <f t="shared" si="3"/>
        <v>19</v>
      </c>
      <c r="C44" s="1">
        <f t="shared" si="0"/>
        <v>29.314285714285713</v>
      </c>
      <c r="D44">
        <f t="shared" si="1"/>
        <v>23.600242129508512</v>
      </c>
      <c r="E44">
        <f t="shared" si="2"/>
        <v>11.008913706016024</v>
      </c>
      <c r="G44">
        <f t="shared" si="4"/>
        <v>23.600242129508512</v>
      </c>
      <c r="H44">
        <f t="shared" si="5"/>
        <v>18.999999999999996</v>
      </c>
      <c r="I44">
        <f t="shared" si="6"/>
        <v>11.008913706016029</v>
      </c>
    </row>
    <row r="45" spans="2:9" x14ac:dyDescent="0.35">
      <c r="B45">
        <f t="shared" si="3"/>
        <v>19.5</v>
      </c>
      <c r="C45" s="1">
        <f t="shared" si="0"/>
        <v>29.661971830985916</v>
      </c>
      <c r="D45">
        <f t="shared" si="1"/>
        <v>24.050123714946363</v>
      </c>
      <c r="E45">
        <f t="shared" si="2"/>
        <v>10.54802258509498</v>
      </c>
      <c r="G45">
        <f t="shared" si="4"/>
        <v>24.050123714946363</v>
      </c>
      <c r="H45">
        <f t="shared" si="5"/>
        <v>19.5</v>
      </c>
      <c r="I45">
        <f t="shared" si="6"/>
        <v>10.548022585094978</v>
      </c>
    </row>
    <row r="46" spans="2:9" x14ac:dyDescent="0.35">
      <c r="B46">
        <f t="shared" si="3"/>
        <v>20</v>
      </c>
      <c r="C46" s="1">
        <f t="shared" si="0"/>
        <v>30</v>
      </c>
      <c r="D46">
        <f t="shared" si="1"/>
        <v>24.494897427831781</v>
      </c>
      <c r="E46">
        <f t="shared" si="2"/>
        <v>10.090756983044574</v>
      </c>
      <c r="G46">
        <f t="shared" si="4"/>
        <v>24.494897427831781</v>
      </c>
      <c r="H46">
        <f t="shared" si="5"/>
        <v>20</v>
      </c>
      <c r="I46">
        <f t="shared" si="6"/>
        <v>10.090756983044574</v>
      </c>
    </row>
    <row r="47" spans="2:9" x14ac:dyDescent="0.35">
      <c r="B47">
        <f t="shared" si="3"/>
        <v>20.5</v>
      </c>
      <c r="C47" s="1">
        <f t="shared" si="0"/>
        <v>30.328767123287673</v>
      </c>
      <c r="D47">
        <f t="shared" si="1"/>
        <v>24.934709262941031</v>
      </c>
      <c r="E47">
        <f t="shared" si="2"/>
        <v>9.6370197831139492</v>
      </c>
      <c r="G47">
        <f t="shared" si="4"/>
        <v>24.934709262941031</v>
      </c>
      <c r="H47">
        <f t="shared" si="5"/>
        <v>20.499999999999996</v>
      </c>
      <c r="I47">
        <f t="shared" si="6"/>
        <v>9.637019783113951</v>
      </c>
    </row>
    <row r="48" spans="2:9" x14ac:dyDescent="0.35">
      <c r="B48">
        <f t="shared" si="3"/>
        <v>21</v>
      </c>
      <c r="C48" s="1">
        <f t="shared" si="0"/>
        <v>30.648648648648649</v>
      </c>
      <c r="D48">
        <f t="shared" si="1"/>
        <v>25.36969888709012</v>
      </c>
      <c r="E48">
        <f t="shared" si="2"/>
        <v>9.186717897487263</v>
      </c>
      <c r="G48">
        <f t="shared" si="4"/>
        <v>25.36969888709012</v>
      </c>
      <c r="H48">
        <f t="shared" si="5"/>
        <v>21</v>
      </c>
      <c r="I48">
        <f t="shared" si="6"/>
        <v>9.186717897487263</v>
      </c>
    </row>
    <row r="49" spans="2:9" x14ac:dyDescent="0.35">
      <c r="B49">
        <f t="shared" si="3"/>
        <v>21.5</v>
      </c>
      <c r="C49" s="1">
        <f t="shared" si="0"/>
        <v>30.96</v>
      </c>
      <c r="D49">
        <f t="shared" si="1"/>
        <v>25.8</v>
      </c>
      <c r="E49">
        <f t="shared" si="2"/>
        <v>8.7397620456044134</v>
      </c>
      <c r="G49">
        <f t="shared" si="4"/>
        <v>25.8</v>
      </c>
      <c r="H49">
        <f t="shared" si="5"/>
        <v>21.5</v>
      </c>
      <c r="I49">
        <f t="shared" si="6"/>
        <v>8.7397620456044169</v>
      </c>
    </row>
    <row r="50" spans="2:9" x14ac:dyDescent="0.35">
      <c r="B50">
        <f t="shared" si="3"/>
        <v>22</v>
      </c>
      <c r="C50" s="1">
        <f t="shared" si="0"/>
        <v>31.263157894736842</v>
      </c>
      <c r="D50">
        <f t="shared" si="1"/>
        <v>26.225740669887866</v>
      </c>
      <c r="E50">
        <f t="shared" si="2"/>
        <v>8.2960665475373645</v>
      </c>
      <c r="G50">
        <f t="shared" si="4"/>
        <v>26.225740669887866</v>
      </c>
      <c r="H50">
        <f t="shared" si="5"/>
        <v>21.999999999999996</v>
      </c>
      <c r="I50">
        <f t="shared" si="6"/>
        <v>8.2960665475373663</v>
      </c>
    </row>
    <row r="51" spans="2:9" x14ac:dyDescent="0.35">
      <c r="B51">
        <f t="shared" si="3"/>
        <v>22.5</v>
      </c>
      <c r="C51" s="1">
        <f t="shared" si="0"/>
        <v>31.558441558441558</v>
      </c>
      <c r="D51">
        <f t="shared" si="1"/>
        <v>26.647043645870646</v>
      </c>
      <c r="E51">
        <f t="shared" si="2"/>
        <v>7.8555491312125296</v>
      </c>
      <c r="G51">
        <f t="shared" si="4"/>
        <v>26.647043645870646</v>
      </c>
      <c r="H51">
        <f t="shared" si="5"/>
        <v>22.500000000000004</v>
      </c>
      <c r="I51">
        <f t="shared" si="6"/>
        <v>7.8555491312125278</v>
      </c>
    </row>
    <row r="52" spans="2:9" x14ac:dyDescent="0.35">
      <c r="B52">
        <f t="shared" si="3"/>
        <v>23</v>
      </c>
      <c r="C52" s="1">
        <f t="shared" si="0"/>
        <v>31.846153846153847</v>
      </c>
      <c r="D52">
        <f t="shared" si="1"/>
        <v>27.064026649069397</v>
      </c>
      <c r="E52">
        <f t="shared" si="2"/>
        <v>7.4181307523814493</v>
      </c>
      <c r="G52">
        <f t="shared" si="4"/>
        <v>27.064026649069397</v>
      </c>
      <c r="H52">
        <f t="shared" si="5"/>
        <v>23.000000000000004</v>
      </c>
      <c r="I52">
        <f t="shared" si="6"/>
        <v>7.4181307523814457</v>
      </c>
    </row>
    <row r="53" spans="2:9" x14ac:dyDescent="0.35">
      <c r="B53">
        <f t="shared" si="3"/>
        <v>23.5</v>
      </c>
      <c r="C53" s="1">
        <f t="shared" si="0"/>
        <v>32.12658227848101</v>
      </c>
      <c r="D53">
        <f t="shared" si="1"/>
        <v>27.476802644126987</v>
      </c>
      <c r="E53">
        <f t="shared" si="2"/>
        <v>6.9837354263419194</v>
      </c>
      <c r="G53">
        <f t="shared" si="4"/>
        <v>27.476802644126987</v>
      </c>
      <c r="H53">
        <f t="shared" si="5"/>
        <v>23.500000000000004</v>
      </c>
      <c r="I53">
        <f t="shared" si="6"/>
        <v>6.9837354263419149</v>
      </c>
    </row>
    <row r="54" spans="2:9" x14ac:dyDescent="0.35">
      <c r="B54">
        <f t="shared" si="3"/>
        <v>24</v>
      </c>
      <c r="C54" s="1">
        <f t="shared" si="0"/>
        <v>32.4</v>
      </c>
      <c r="D54">
        <f t="shared" si="1"/>
        <v>27.885480092693399</v>
      </c>
      <c r="E54">
        <f t="shared" si="2"/>
        <v>6.552290070501761</v>
      </c>
      <c r="G54">
        <f t="shared" si="4"/>
        <v>27.885480092693399</v>
      </c>
      <c r="H54">
        <f t="shared" si="5"/>
        <v>24</v>
      </c>
      <c r="I54">
        <f t="shared" si="6"/>
        <v>6.5522900705017602</v>
      </c>
    </row>
    <row r="55" spans="2:9" x14ac:dyDescent="0.35">
      <c r="B55">
        <f t="shared" si="3"/>
        <v>24.5</v>
      </c>
      <c r="C55" s="1">
        <f t="shared" si="0"/>
        <v>32.666666666666664</v>
      </c>
      <c r="D55">
        <f t="shared" si="1"/>
        <v>28.290163190291661</v>
      </c>
      <c r="E55">
        <f t="shared" si="2"/>
        <v>6.1237243569579469</v>
      </c>
      <c r="G55">
        <f t="shared" si="4"/>
        <v>28.290163190291661</v>
      </c>
      <c r="H55">
        <f t="shared" si="5"/>
        <v>24.499999999999996</v>
      </c>
      <c r="I55">
        <f t="shared" si="6"/>
        <v>6.1237243569579478</v>
      </c>
    </row>
    <row r="56" spans="2:9" x14ac:dyDescent="0.35">
      <c r="B56">
        <f t="shared" si="3"/>
        <v>25</v>
      </c>
      <c r="C56" s="1">
        <f t="shared" si="0"/>
        <v>32.926829268292686</v>
      </c>
      <c r="D56">
        <f t="shared" si="1"/>
        <v>28.690952087850224</v>
      </c>
      <c r="E56">
        <f t="shared" si="2"/>
        <v>5.6979705743365221</v>
      </c>
      <c r="G56">
        <f t="shared" si="4"/>
        <v>28.690952087850224</v>
      </c>
      <c r="H56">
        <f t="shared" si="5"/>
        <v>25.000000000000004</v>
      </c>
      <c r="I56">
        <f t="shared" si="6"/>
        <v>5.6979705743365194</v>
      </c>
    </row>
    <row r="57" spans="2:9" x14ac:dyDescent="0.35">
      <c r="B57">
        <f t="shared" si="3"/>
        <v>25.5</v>
      </c>
      <c r="C57" s="1">
        <f t="shared" si="0"/>
        <v>33.180722891566262</v>
      </c>
      <c r="D57">
        <f t="shared" si="1"/>
        <v>29.087943099073534</v>
      </c>
      <c r="E57">
        <f t="shared" si="2"/>
        <v>5.2749634982041833</v>
      </c>
      <c r="G57">
        <f t="shared" si="4"/>
        <v>29.087943099073534</v>
      </c>
      <c r="H57">
        <f t="shared" si="5"/>
        <v>25.499999999999996</v>
      </c>
      <c r="I57">
        <f t="shared" si="6"/>
        <v>5.2749634982041851</v>
      </c>
    </row>
    <row r="58" spans="2:9" x14ac:dyDescent="0.35">
      <c r="B58">
        <f t="shared" si="3"/>
        <v>26</v>
      </c>
      <c r="C58" s="1">
        <f t="shared" si="0"/>
        <v>33.428571428571431</v>
      </c>
      <c r="D58">
        <f t="shared" si="1"/>
        <v>29.481228894719724</v>
      </c>
      <c r="E58">
        <f t="shared" si="2"/>
        <v>4.854640269421326</v>
      </c>
      <c r="G58">
        <f t="shared" si="4"/>
        <v>29.481228894719724</v>
      </c>
      <c r="H58">
        <f t="shared" si="5"/>
        <v>26</v>
      </c>
      <c r="I58">
        <f t="shared" si="6"/>
        <v>4.8546402694213269</v>
      </c>
    </row>
    <row r="59" spans="2:9" x14ac:dyDescent="0.35">
      <c r="B59">
        <f t="shared" si="3"/>
        <v>26.5</v>
      </c>
      <c r="C59" s="1">
        <f t="shared" si="0"/>
        <v>33.670588235294119</v>
      </c>
      <c r="D59">
        <f t="shared" si="1"/>
        <v>29.870898684761631</v>
      </c>
      <c r="E59">
        <f t="shared" si="2"/>
        <v>4.4369402798598774</v>
      </c>
      <c r="G59">
        <f t="shared" si="4"/>
        <v>29.870898684761631</v>
      </c>
      <c r="H59">
        <f t="shared" si="5"/>
        <v>26.499999999999996</v>
      </c>
      <c r="I59">
        <f t="shared" si="6"/>
        <v>4.4369402798598809</v>
      </c>
    </row>
    <row r="60" spans="2:9" x14ac:dyDescent="0.35">
      <c r="B60">
        <f t="shared" si="3"/>
        <v>27</v>
      </c>
      <c r="C60" s="1">
        <f t="shared" si="0"/>
        <v>33.906976744186046</v>
      </c>
      <c r="D60">
        <f t="shared" si="1"/>
        <v>30.257038389323949</v>
      </c>
      <c r="E60">
        <f t="shared" si="2"/>
        <v>4.0218050649572463</v>
      </c>
      <c r="G60">
        <f t="shared" si="4"/>
        <v>30.257038389323949</v>
      </c>
      <c r="H60">
        <f t="shared" si="5"/>
        <v>26.999999999999993</v>
      </c>
      <c r="I60">
        <f t="shared" si="6"/>
        <v>4.0218050649572525</v>
      </c>
    </row>
    <row r="61" spans="2:9" x14ac:dyDescent="0.35">
      <c r="B61">
        <f t="shared" si="3"/>
        <v>27.5</v>
      </c>
      <c r="C61" s="1">
        <f t="shared" si="0"/>
        <v>34.137931034482762</v>
      </c>
      <c r="D61">
        <f t="shared" si="1"/>
        <v>30.639730799213559</v>
      </c>
      <c r="E61">
        <f t="shared" si="2"/>
        <v>3.6091782026216435</v>
      </c>
      <c r="G61">
        <f t="shared" si="4"/>
        <v>30.639730799213559</v>
      </c>
      <c r="H61">
        <f t="shared" si="5"/>
        <v>27.500000000000004</v>
      </c>
      <c r="I61">
        <f t="shared" si="6"/>
        <v>3.6091782026216417</v>
      </c>
    </row>
    <row r="62" spans="2:9" x14ac:dyDescent="0.35">
      <c r="B62">
        <f t="shared" si="3"/>
        <v>28</v>
      </c>
      <c r="C62" s="1">
        <f t="shared" si="0"/>
        <v>34.363636363636367</v>
      </c>
      <c r="D62">
        <f t="shared" si="1"/>
        <v>31.019055726791851</v>
      </c>
      <c r="E62">
        <f t="shared" si="2"/>
        <v>3.1990052180434612</v>
      </c>
      <c r="G62">
        <f t="shared" si="4"/>
        <v>31.019055726791851</v>
      </c>
      <c r="H62">
        <f t="shared" si="5"/>
        <v>28.000000000000004</v>
      </c>
      <c r="I62">
        <f t="shared" si="6"/>
        <v>3.1990052180434598</v>
      </c>
    </row>
    <row r="63" spans="2:9" x14ac:dyDescent="0.35">
      <c r="B63">
        <f t="shared" si="3"/>
        <v>28.5</v>
      </c>
      <c r="C63" s="1">
        <f t="shared" si="0"/>
        <v>34.584269662921351</v>
      </c>
      <c r="D63">
        <f t="shared" si="1"/>
        <v>31.395090147875965</v>
      </c>
      <c r="E63">
        <f t="shared" si="2"/>
        <v>2.791233494003456</v>
      </c>
      <c r="G63">
        <f t="shared" si="4"/>
        <v>31.395090147875965</v>
      </c>
      <c r="H63">
        <f t="shared" si="5"/>
        <v>28.5</v>
      </c>
      <c r="I63">
        <f t="shared" si="6"/>
        <v>2.7912334940034569</v>
      </c>
    </row>
    <row r="64" spans="2:9" x14ac:dyDescent="0.35">
      <c r="B64">
        <f t="shared" si="3"/>
        <v>29</v>
      </c>
      <c r="C64" s="1">
        <f t="shared" si="0"/>
        <v>34.799999999999997</v>
      </c>
      <c r="D64">
        <f t="shared" si="1"/>
        <v>31.767908335299634</v>
      </c>
      <c r="E64">
        <f t="shared" si="2"/>
        <v>2.3858121863011537</v>
      </c>
      <c r="G64">
        <f t="shared" si="4"/>
        <v>31.767908335299634</v>
      </c>
      <c r="H64">
        <f t="shared" si="5"/>
        <v>28.999999999999996</v>
      </c>
      <c r="I64">
        <f t="shared" si="6"/>
        <v>2.3858121863011545</v>
      </c>
    </row>
    <row r="65" spans="2:9" x14ac:dyDescent="0.35">
      <c r="B65">
        <f t="shared" si="3"/>
        <v>29.5</v>
      </c>
      <c r="C65" s="1">
        <f t="shared" si="0"/>
        <v>35.010989010989015</v>
      </c>
      <c r="D65">
        <f t="shared" si="1"/>
        <v>32.137581984713407</v>
      </c>
      <c r="E65">
        <f t="shared" si="2"/>
        <v>1.9826921439565919</v>
      </c>
      <c r="G65">
        <f t="shared" si="4"/>
        <v>32.137581984713407</v>
      </c>
      <c r="H65">
        <f t="shared" si="5"/>
        <v>29.5</v>
      </c>
      <c r="I65">
        <f t="shared" si="6"/>
        <v>1.9826921439565937</v>
      </c>
    </row>
    <row r="66" spans="2:9" x14ac:dyDescent="0.35">
      <c r="B66">
        <f t="shared" si="3"/>
        <v>30</v>
      </c>
      <c r="C66" s="1">
        <f t="shared" si="0"/>
        <v>35.217391304347828</v>
      </c>
      <c r="D66">
        <f t="shared" si="1"/>
        <v>32.504180333157684</v>
      </c>
      <c r="E66">
        <f t="shared" si="2"/>
        <v>1.5818258338656928</v>
      </c>
      <c r="G66">
        <f t="shared" si="4"/>
        <v>32.504180333157684</v>
      </c>
      <c r="H66">
        <f t="shared" si="5"/>
        <v>29.999999999999996</v>
      </c>
      <c r="I66">
        <f t="shared" si="6"/>
        <v>1.5818258338656965</v>
      </c>
    </row>
    <row r="67" spans="2:9" x14ac:dyDescent="0.35">
      <c r="B67">
        <f t="shared" si="3"/>
        <v>30.5</v>
      </c>
      <c r="C67" s="1">
        <f t="shared" si="0"/>
        <v>35.41935483870968</v>
      </c>
      <c r="D67">
        <f t="shared" si="1"/>
        <v>32.867770270899804</v>
      </c>
      <c r="E67">
        <f t="shared" si="2"/>
        <v>1.1831672696140945</v>
      </c>
      <c r="G67">
        <f t="shared" si="4"/>
        <v>32.867770270899804</v>
      </c>
      <c r="H67">
        <f t="shared" si="5"/>
        <v>30.499999999999996</v>
      </c>
      <c r="I67">
        <f t="shared" si="6"/>
        <v>1.1831672696140985</v>
      </c>
    </row>
    <row r="68" spans="2:9" x14ac:dyDescent="0.35">
      <c r="B68">
        <f t="shared" si="3"/>
        <v>31</v>
      </c>
      <c r="C68" s="1">
        <f t="shared" si="0"/>
        <v>35.617021276595743</v>
      </c>
      <c r="D68">
        <f t="shared" si="1"/>
        <v>33.228416446988078</v>
      </c>
      <c r="E68">
        <f t="shared" si="2"/>
        <v>0.78667194417703579</v>
      </c>
      <c r="G68">
        <f t="shared" si="4"/>
        <v>33.228416446988078</v>
      </c>
      <c r="H68">
        <f t="shared" si="5"/>
        <v>30.999999999999989</v>
      </c>
      <c r="I68">
        <f t="shared" si="6"/>
        <v>0.78667194417704345</v>
      </c>
    </row>
    <row r="69" spans="2:9" x14ac:dyDescent="0.35">
      <c r="B69">
        <f t="shared" si="3"/>
        <v>31.5</v>
      </c>
      <c r="C69" s="1">
        <f t="shared" si="0"/>
        <v>35.810526315789474</v>
      </c>
      <c r="D69">
        <f t="shared" si="1"/>
        <v>33.586181368940537</v>
      </c>
      <c r="E69">
        <f t="shared" si="2"/>
        <v>0.39229676625327026</v>
      </c>
      <c r="G69">
        <f t="shared" si="4"/>
        <v>33.586181368940537</v>
      </c>
      <c r="H69">
        <f t="shared" si="5"/>
        <v>31.499999999999996</v>
      </c>
      <c r="I69">
        <f t="shared" si="6"/>
        <v>0.3922967662532732</v>
      </c>
    </row>
    <row r="70" spans="2:9" x14ac:dyDescent="0.35">
      <c r="B70">
        <f t="shared" si="3"/>
        <v>32</v>
      </c>
      <c r="C70" s="1">
        <f t="shared" si="0"/>
        <v>36</v>
      </c>
      <c r="D70">
        <f t="shared" si="1"/>
        <v>33.941125496954278</v>
      </c>
      <c r="E70">
        <f t="shared" si="2"/>
        <v>0</v>
      </c>
      <c r="G70">
        <f t="shared" si="4"/>
        <v>33.941125496954278</v>
      </c>
      <c r="H70">
        <f t="shared" si="5"/>
        <v>31.999999999999993</v>
      </c>
      <c r="I70">
        <f t="shared" si="6"/>
        <v>5.5602973961061058E-15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I39"/>
  <sheetViews>
    <sheetView topLeftCell="A3" workbookViewId="0">
      <selection activeCell="F11" sqref="F11"/>
    </sheetView>
  </sheetViews>
  <sheetFormatPr baseColWidth="10" defaultRowHeight="14.5" x14ac:dyDescent="0.35"/>
  <sheetData>
    <row r="6" spans="2:9" x14ac:dyDescent="0.35">
      <c r="E6">
        <v>1</v>
      </c>
      <c r="F6">
        <v>2</v>
      </c>
      <c r="G6">
        <v>3</v>
      </c>
      <c r="H6">
        <v>4</v>
      </c>
      <c r="I6">
        <v>5</v>
      </c>
    </row>
    <row r="7" spans="2:9" x14ac:dyDescent="0.35">
      <c r="D7" t="s">
        <v>6</v>
      </c>
      <c r="E7" t="s">
        <v>7</v>
      </c>
      <c r="F7" t="s">
        <v>8</v>
      </c>
      <c r="G7" t="s">
        <v>9</v>
      </c>
      <c r="H7" t="s">
        <v>10</v>
      </c>
      <c r="I7" t="s">
        <v>11</v>
      </c>
    </row>
    <row r="8" spans="2:9" x14ac:dyDescent="0.35">
      <c r="B8" t="s">
        <v>17</v>
      </c>
      <c r="C8" t="s">
        <v>19</v>
      </c>
      <c r="D8">
        <v>16777216</v>
      </c>
      <c r="E8">
        <v>-1048576</v>
      </c>
      <c r="F8">
        <v>-32768</v>
      </c>
      <c r="G8">
        <v>4096</v>
      </c>
      <c r="H8">
        <v>-274</v>
      </c>
      <c r="I8">
        <v>1</v>
      </c>
    </row>
    <row r="9" spans="2:9" x14ac:dyDescent="0.35">
      <c r="B9" t="s">
        <v>18</v>
      </c>
      <c r="C9" t="s">
        <v>20</v>
      </c>
      <c r="E9">
        <f t="shared" ref="E9:H9" si="0">E8*E6</f>
        <v>-1048576</v>
      </c>
      <c r="F9">
        <f t="shared" si="0"/>
        <v>-65536</v>
      </c>
      <c r="G9">
        <f t="shared" si="0"/>
        <v>12288</v>
      </c>
      <c r="H9">
        <f t="shared" si="0"/>
        <v>-1096</v>
      </c>
      <c r="I9">
        <f>I8*I6</f>
        <v>5</v>
      </c>
    </row>
    <row r="11" spans="2:9" x14ac:dyDescent="0.35">
      <c r="D11" t="s">
        <v>12</v>
      </c>
      <c r="E11" t="s">
        <v>14</v>
      </c>
      <c r="F11" t="s">
        <v>15</v>
      </c>
      <c r="G11" t="s">
        <v>16</v>
      </c>
      <c r="H11" t="s">
        <v>13</v>
      </c>
    </row>
    <row r="12" spans="2:9" x14ac:dyDescent="0.35">
      <c r="C12">
        <v>0</v>
      </c>
      <c r="D12">
        <v>1</v>
      </c>
      <c r="E12">
        <f>$D$8+$E$8*D12+$F$8*D12^2+$G$8*D12^3+$H$8*D12^4+$I$8*D12^5</f>
        <v>15699695</v>
      </c>
      <c r="F12">
        <f>$E$9+$F$9*D12+$G$9*D12^2+$H$9*D12^3+$I$9*D12^4</f>
        <v>-1102915</v>
      </c>
      <c r="G12">
        <f>E12/F12</f>
        <v>-14.234727970877175</v>
      </c>
      <c r="H12">
        <f>D12-G12</f>
        <v>15.234727970877175</v>
      </c>
    </row>
    <row r="13" spans="2:9" x14ac:dyDescent="0.35">
      <c r="C13">
        <f>1+C12</f>
        <v>1</v>
      </c>
      <c r="D13">
        <f>H12</f>
        <v>15.234727970877175</v>
      </c>
      <c r="E13">
        <f>$D$8+$E$8*D13+$F$8*D13^2+$G$8*D13^3+$H$8*D13^4+$I$8*D13^5</f>
        <v>-6259145.43839039</v>
      </c>
      <c r="F13">
        <f>$E$9+$F$9*D13+$G$9*D13^2+$H$9*D13^3+$I$9*D13^4</f>
        <v>-2801030.3613384878</v>
      </c>
      <c r="G13">
        <f>E13/F13</f>
        <v>2.2345867880558861</v>
      </c>
      <c r="H13">
        <f>D13-G13</f>
        <v>13.00014118282129</v>
      </c>
    </row>
    <row r="14" spans="2:9" x14ac:dyDescent="0.35">
      <c r="C14">
        <f t="shared" ref="C14:C39" si="1">1+C13</f>
        <v>2</v>
      </c>
      <c r="D14">
        <f t="shared" ref="D14:D39" si="2">H13</f>
        <v>13.00014118282129</v>
      </c>
      <c r="E14">
        <f t="shared" ref="E14:E39" si="3">$D$8+$E$8*D14+$F$8*D14^2+$G$8*D14^3+$H$8*D14^4+$I$8*D14^5</f>
        <v>-847867.93051797093</v>
      </c>
      <c r="F14">
        <f t="shared" ref="F14:F39" si="4">$E$9+$F$9*D14+$G$9*D14^2+$H$9*D14^3+$I$9*D14^4</f>
        <v>-2089015.3946136828</v>
      </c>
      <c r="G14">
        <f t="shared" ref="G14:G39" si="5">E14/F14</f>
        <v>0.40586964208311416</v>
      </c>
      <c r="H14">
        <f t="shared" ref="H14:H39" si="6">D14-G14</f>
        <v>12.594271540738175</v>
      </c>
    </row>
    <row r="15" spans="2:9" x14ac:dyDescent="0.35">
      <c r="C15">
        <f t="shared" si="1"/>
        <v>3</v>
      </c>
      <c r="D15">
        <f t="shared" si="2"/>
        <v>12.594271540738175</v>
      </c>
      <c r="E15">
        <f t="shared" si="3"/>
        <v>-20672.575448746211</v>
      </c>
      <c r="F15">
        <f t="shared" si="4"/>
        <v>-1988513.2776677767</v>
      </c>
      <c r="G15">
        <f t="shared" si="5"/>
        <v>1.0395995682257648E-2</v>
      </c>
      <c r="H15">
        <f t="shared" si="6"/>
        <v>12.583875545055918</v>
      </c>
    </row>
    <row r="16" spans="2:9" x14ac:dyDescent="0.35">
      <c r="C16">
        <f t="shared" si="1"/>
        <v>4</v>
      </c>
      <c r="D16">
        <f t="shared" si="2"/>
        <v>12.583875545055918</v>
      </c>
      <c r="E16">
        <f t="shared" si="3"/>
        <v>-12.830098174745217</v>
      </c>
      <c r="F16">
        <f t="shared" si="4"/>
        <v>-1986045.8779682345</v>
      </c>
      <c r="G16">
        <f t="shared" si="5"/>
        <v>6.4601217509993622E-6</v>
      </c>
      <c r="H16">
        <f t="shared" si="6"/>
        <v>12.583869084934166</v>
      </c>
    </row>
    <row r="17" spans="3:8" x14ac:dyDescent="0.35">
      <c r="C17">
        <f t="shared" si="1"/>
        <v>5</v>
      </c>
      <c r="D17">
        <f t="shared" si="2"/>
        <v>12.583869084934166</v>
      </c>
      <c r="E17">
        <f t="shared" si="3"/>
        <v>-4.9491645768284798E-6</v>
      </c>
      <c r="F17">
        <f t="shared" si="4"/>
        <v>-1986044.3463502601</v>
      </c>
      <c r="G17">
        <f t="shared" si="5"/>
        <v>2.4919708293138192E-12</v>
      </c>
      <c r="H17">
        <f t="shared" si="6"/>
        <v>12.583869084931674</v>
      </c>
    </row>
    <row r="18" spans="3:8" x14ac:dyDescent="0.35">
      <c r="C18">
        <f t="shared" si="1"/>
        <v>6</v>
      </c>
      <c r="D18">
        <f t="shared" si="2"/>
        <v>12.583869084931674</v>
      </c>
      <c r="E18">
        <f t="shared" si="3"/>
        <v>1.2223608791828156E-9</v>
      </c>
      <c r="F18">
        <f t="shared" si="4"/>
        <v>-1986044.3463496696</v>
      </c>
      <c r="G18">
        <f t="shared" si="5"/>
        <v>-6.1547511838268012E-16</v>
      </c>
      <c r="H18">
        <f t="shared" si="6"/>
        <v>12.583869084931674</v>
      </c>
    </row>
    <row r="19" spans="3:8" x14ac:dyDescent="0.35">
      <c r="C19">
        <f t="shared" si="1"/>
        <v>7</v>
      </c>
      <c r="D19">
        <f t="shared" si="2"/>
        <v>12.583869084931674</v>
      </c>
      <c r="E19">
        <f t="shared" si="3"/>
        <v>1.2223608791828156E-9</v>
      </c>
      <c r="F19">
        <f t="shared" si="4"/>
        <v>-1986044.3463496696</v>
      </c>
      <c r="G19">
        <f t="shared" si="5"/>
        <v>-6.1547511838268012E-16</v>
      </c>
      <c r="H19">
        <f t="shared" si="6"/>
        <v>12.583869084931674</v>
      </c>
    </row>
    <row r="20" spans="3:8" x14ac:dyDescent="0.35">
      <c r="C20">
        <f t="shared" si="1"/>
        <v>8</v>
      </c>
      <c r="D20">
        <f t="shared" si="2"/>
        <v>12.583869084931674</v>
      </c>
      <c r="E20">
        <f t="shared" si="3"/>
        <v>1.2223608791828156E-9</v>
      </c>
      <c r="F20">
        <f t="shared" si="4"/>
        <v>-1986044.3463496696</v>
      </c>
      <c r="G20">
        <f t="shared" si="5"/>
        <v>-6.1547511838268012E-16</v>
      </c>
      <c r="H20">
        <f t="shared" si="6"/>
        <v>12.583869084931674</v>
      </c>
    </row>
    <row r="21" spans="3:8" x14ac:dyDescent="0.35">
      <c r="C21">
        <f t="shared" si="1"/>
        <v>9</v>
      </c>
      <c r="D21">
        <f t="shared" si="2"/>
        <v>12.583869084931674</v>
      </c>
      <c r="E21">
        <f t="shared" si="3"/>
        <v>1.2223608791828156E-9</v>
      </c>
      <c r="F21">
        <f t="shared" si="4"/>
        <v>-1986044.3463496696</v>
      </c>
      <c r="G21">
        <f t="shared" si="5"/>
        <v>-6.1547511838268012E-16</v>
      </c>
      <c r="H21">
        <f t="shared" si="6"/>
        <v>12.583869084931674</v>
      </c>
    </row>
    <row r="22" spans="3:8" x14ac:dyDescent="0.35">
      <c r="C22">
        <f t="shared" si="1"/>
        <v>10</v>
      </c>
      <c r="D22">
        <f t="shared" si="2"/>
        <v>12.583869084931674</v>
      </c>
      <c r="E22">
        <f t="shared" si="3"/>
        <v>1.2223608791828156E-9</v>
      </c>
      <c r="F22">
        <f t="shared" si="4"/>
        <v>-1986044.3463496696</v>
      </c>
      <c r="G22">
        <f t="shared" si="5"/>
        <v>-6.1547511838268012E-16</v>
      </c>
      <c r="H22">
        <f t="shared" si="6"/>
        <v>12.583869084931674</v>
      </c>
    </row>
    <row r="23" spans="3:8" x14ac:dyDescent="0.35">
      <c r="C23">
        <f t="shared" si="1"/>
        <v>11</v>
      </c>
      <c r="D23">
        <f t="shared" si="2"/>
        <v>12.583869084931674</v>
      </c>
      <c r="E23">
        <f t="shared" si="3"/>
        <v>1.2223608791828156E-9</v>
      </c>
      <c r="F23">
        <f t="shared" si="4"/>
        <v>-1986044.3463496696</v>
      </c>
      <c r="G23">
        <f t="shared" si="5"/>
        <v>-6.1547511838268012E-16</v>
      </c>
      <c r="H23">
        <f t="shared" si="6"/>
        <v>12.583869084931674</v>
      </c>
    </row>
    <row r="24" spans="3:8" x14ac:dyDescent="0.35">
      <c r="C24">
        <f t="shared" si="1"/>
        <v>12</v>
      </c>
      <c r="D24">
        <f t="shared" si="2"/>
        <v>12.583869084931674</v>
      </c>
      <c r="E24">
        <f t="shared" si="3"/>
        <v>1.2223608791828156E-9</v>
      </c>
      <c r="F24">
        <f t="shared" si="4"/>
        <v>-1986044.3463496696</v>
      </c>
      <c r="G24">
        <f t="shared" si="5"/>
        <v>-6.1547511838268012E-16</v>
      </c>
      <c r="H24">
        <f t="shared" si="6"/>
        <v>12.583869084931674</v>
      </c>
    </row>
    <row r="25" spans="3:8" x14ac:dyDescent="0.35">
      <c r="C25">
        <f t="shared" si="1"/>
        <v>13</v>
      </c>
      <c r="D25">
        <f t="shared" si="2"/>
        <v>12.583869084931674</v>
      </c>
      <c r="E25">
        <f t="shared" si="3"/>
        <v>1.2223608791828156E-9</v>
      </c>
      <c r="F25">
        <f t="shared" si="4"/>
        <v>-1986044.3463496696</v>
      </c>
      <c r="G25">
        <f t="shared" si="5"/>
        <v>-6.1547511838268012E-16</v>
      </c>
      <c r="H25">
        <f t="shared" si="6"/>
        <v>12.583869084931674</v>
      </c>
    </row>
    <row r="26" spans="3:8" x14ac:dyDescent="0.35">
      <c r="C26">
        <f t="shared" si="1"/>
        <v>14</v>
      </c>
      <c r="D26">
        <f t="shared" si="2"/>
        <v>12.583869084931674</v>
      </c>
      <c r="E26">
        <f t="shared" si="3"/>
        <v>1.2223608791828156E-9</v>
      </c>
      <c r="F26">
        <f t="shared" si="4"/>
        <v>-1986044.3463496696</v>
      </c>
      <c r="G26">
        <f t="shared" si="5"/>
        <v>-6.1547511838268012E-16</v>
      </c>
      <c r="H26">
        <f t="shared" si="6"/>
        <v>12.583869084931674</v>
      </c>
    </row>
    <row r="27" spans="3:8" x14ac:dyDescent="0.35">
      <c r="C27">
        <f t="shared" si="1"/>
        <v>15</v>
      </c>
      <c r="D27">
        <f t="shared" si="2"/>
        <v>12.583869084931674</v>
      </c>
      <c r="E27">
        <f t="shared" si="3"/>
        <v>1.2223608791828156E-9</v>
      </c>
      <c r="F27">
        <f t="shared" si="4"/>
        <v>-1986044.3463496696</v>
      </c>
      <c r="G27">
        <f t="shared" si="5"/>
        <v>-6.1547511838268012E-16</v>
      </c>
      <c r="H27">
        <f t="shared" si="6"/>
        <v>12.583869084931674</v>
      </c>
    </row>
    <row r="28" spans="3:8" x14ac:dyDescent="0.35">
      <c r="C28">
        <f t="shared" si="1"/>
        <v>16</v>
      </c>
      <c r="D28">
        <f t="shared" si="2"/>
        <v>12.583869084931674</v>
      </c>
      <c r="E28">
        <f t="shared" si="3"/>
        <v>1.2223608791828156E-9</v>
      </c>
      <c r="F28">
        <f t="shared" si="4"/>
        <v>-1986044.3463496696</v>
      </c>
      <c r="G28">
        <f t="shared" si="5"/>
        <v>-6.1547511838268012E-16</v>
      </c>
      <c r="H28">
        <f t="shared" si="6"/>
        <v>12.583869084931674</v>
      </c>
    </row>
    <row r="29" spans="3:8" x14ac:dyDescent="0.35">
      <c r="C29">
        <f t="shared" si="1"/>
        <v>17</v>
      </c>
      <c r="D29">
        <f t="shared" si="2"/>
        <v>12.583869084931674</v>
      </c>
      <c r="E29">
        <f t="shared" si="3"/>
        <v>1.2223608791828156E-9</v>
      </c>
      <c r="F29">
        <f t="shared" si="4"/>
        <v>-1986044.3463496696</v>
      </c>
      <c r="G29">
        <f t="shared" si="5"/>
        <v>-6.1547511838268012E-16</v>
      </c>
      <c r="H29">
        <f t="shared" si="6"/>
        <v>12.583869084931674</v>
      </c>
    </row>
    <row r="30" spans="3:8" x14ac:dyDescent="0.35">
      <c r="C30">
        <f t="shared" si="1"/>
        <v>18</v>
      </c>
      <c r="D30">
        <f t="shared" si="2"/>
        <v>12.583869084931674</v>
      </c>
      <c r="E30">
        <f t="shared" si="3"/>
        <v>1.2223608791828156E-9</v>
      </c>
      <c r="F30">
        <f t="shared" si="4"/>
        <v>-1986044.3463496696</v>
      </c>
      <c r="G30">
        <f t="shared" si="5"/>
        <v>-6.1547511838268012E-16</v>
      </c>
      <c r="H30">
        <f t="shared" si="6"/>
        <v>12.583869084931674</v>
      </c>
    </row>
    <row r="31" spans="3:8" x14ac:dyDescent="0.35">
      <c r="C31">
        <f t="shared" si="1"/>
        <v>19</v>
      </c>
      <c r="D31">
        <f t="shared" si="2"/>
        <v>12.583869084931674</v>
      </c>
      <c r="E31">
        <f t="shared" si="3"/>
        <v>1.2223608791828156E-9</v>
      </c>
      <c r="F31">
        <f t="shared" si="4"/>
        <v>-1986044.3463496696</v>
      </c>
      <c r="G31">
        <f t="shared" si="5"/>
        <v>-6.1547511838268012E-16</v>
      </c>
      <c r="H31">
        <f t="shared" si="6"/>
        <v>12.583869084931674</v>
      </c>
    </row>
    <row r="32" spans="3:8" x14ac:dyDescent="0.35">
      <c r="C32">
        <f t="shared" si="1"/>
        <v>20</v>
      </c>
      <c r="D32">
        <f t="shared" si="2"/>
        <v>12.583869084931674</v>
      </c>
      <c r="E32">
        <f t="shared" si="3"/>
        <v>1.2223608791828156E-9</v>
      </c>
      <c r="F32">
        <f t="shared" si="4"/>
        <v>-1986044.3463496696</v>
      </c>
      <c r="G32">
        <f t="shared" si="5"/>
        <v>-6.1547511838268012E-16</v>
      </c>
      <c r="H32">
        <f t="shared" si="6"/>
        <v>12.583869084931674</v>
      </c>
    </row>
    <row r="33" spans="3:8" x14ac:dyDescent="0.35">
      <c r="C33">
        <f t="shared" si="1"/>
        <v>21</v>
      </c>
      <c r="D33">
        <f t="shared" si="2"/>
        <v>12.583869084931674</v>
      </c>
      <c r="E33">
        <f t="shared" si="3"/>
        <v>1.2223608791828156E-9</v>
      </c>
      <c r="F33">
        <f t="shared" si="4"/>
        <v>-1986044.3463496696</v>
      </c>
      <c r="G33">
        <f t="shared" si="5"/>
        <v>-6.1547511838268012E-16</v>
      </c>
      <c r="H33">
        <f t="shared" si="6"/>
        <v>12.583869084931674</v>
      </c>
    </row>
    <row r="34" spans="3:8" x14ac:dyDescent="0.35">
      <c r="C34">
        <f t="shared" si="1"/>
        <v>22</v>
      </c>
      <c r="D34">
        <f t="shared" si="2"/>
        <v>12.583869084931674</v>
      </c>
      <c r="E34">
        <f t="shared" si="3"/>
        <v>1.2223608791828156E-9</v>
      </c>
      <c r="F34">
        <f t="shared" si="4"/>
        <v>-1986044.3463496696</v>
      </c>
      <c r="G34">
        <f t="shared" si="5"/>
        <v>-6.1547511838268012E-16</v>
      </c>
      <c r="H34">
        <f t="shared" si="6"/>
        <v>12.583869084931674</v>
      </c>
    </row>
    <row r="35" spans="3:8" x14ac:dyDescent="0.35">
      <c r="C35">
        <f t="shared" si="1"/>
        <v>23</v>
      </c>
      <c r="D35">
        <f t="shared" si="2"/>
        <v>12.583869084931674</v>
      </c>
      <c r="E35">
        <f t="shared" si="3"/>
        <v>1.2223608791828156E-9</v>
      </c>
      <c r="F35">
        <f t="shared" si="4"/>
        <v>-1986044.3463496696</v>
      </c>
      <c r="G35">
        <f t="shared" si="5"/>
        <v>-6.1547511838268012E-16</v>
      </c>
      <c r="H35">
        <f t="shared" si="6"/>
        <v>12.583869084931674</v>
      </c>
    </row>
    <row r="36" spans="3:8" x14ac:dyDescent="0.35">
      <c r="C36">
        <f t="shared" si="1"/>
        <v>24</v>
      </c>
      <c r="D36">
        <f t="shared" si="2"/>
        <v>12.583869084931674</v>
      </c>
      <c r="E36">
        <f t="shared" si="3"/>
        <v>1.2223608791828156E-9</v>
      </c>
      <c r="F36">
        <f t="shared" si="4"/>
        <v>-1986044.3463496696</v>
      </c>
      <c r="G36">
        <f t="shared" si="5"/>
        <v>-6.1547511838268012E-16</v>
      </c>
      <c r="H36">
        <f t="shared" si="6"/>
        <v>12.583869084931674</v>
      </c>
    </row>
    <row r="37" spans="3:8" x14ac:dyDescent="0.35">
      <c r="C37">
        <f t="shared" si="1"/>
        <v>25</v>
      </c>
      <c r="D37">
        <f t="shared" si="2"/>
        <v>12.583869084931674</v>
      </c>
      <c r="E37">
        <f t="shared" si="3"/>
        <v>1.2223608791828156E-9</v>
      </c>
      <c r="F37">
        <f t="shared" si="4"/>
        <v>-1986044.3463496696</v>
      </c>
      <c r="G37">
        <f t="shared" si="5"/>
        <v>-6.1547511838268012E-16</v>
      </c>
      <c r="H37">
        <f t="shared" si="6"/>
        <v>12.583869084931674</v>
      </c>
    </row>
    <row r="38" spans="3:8" x14ac:dyDescent="0.35">
      <c r="C38">
        <f t="shared" si="1"/>
        <v>26</v>
      </c>
      <c r="D38">
        <f t="shared" si="2"/>
        <v>12.583869084931674</v>
      </c>
      <c r="E38">
        <f t="shared" si="3"/>
        <v>1.2223608791828156E-9</v>
      </c>
      <c r="F38">
        <f t="shared" si="4"/>
        <v>-1986044.3463496696</v>
      </c>
      <c r="G38">
        <f t="shared" si="5"/>
        <v>-6.1547511838268012E-16</v>
      </c>
      <c r="H38">
        <f t="shared" si="6"/>
        <v>12.583869084931674</v>
      </c>
    </row>
    <row r="39" spans="3:8" x14ac:dyDescent="0.35">
      <c r="C39">
        <f t="shared" si="1"/>
        <v>27</v>
      </c>
      <c r="D39">
        <f t="shared" si="2"/>
        <v>12.583869084931674</v>
      </c>
      <c r="E39">
        <f t="shared" si="3"/>
        <v>1.2223608791828156E-9</v>
      </c>
      <c r="F39">
        <f t="shared" si="4"/>
        <v>-1986044.3463496696</v>
      </c>
      <c r="G39">
        <f t="shared" si="5"/>
        <v>-6.1547511838268012E-16</v>
      </c>
      <c r="H39">
        <f t="shared" si="6"/>
        <v>12.583869084931674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Kontrakt</vt:lpstr>
      <vt:lpstr>Newton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Bernhard Köster</cp:lastModifiedBy>
  <dcterms:created xsi:type="dcterms:W3CDTF">2019-11-04T19:29:44Z</dcterms:created>
  <dcterms:modified xsi:type="dcterms:W3CDTF">2022-04-13T20:34:12Z</dcterms:modified>
</cp:coreProperties>
</file>