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k\Jade\Vorlesungen\2021SS\OF_AW\Tutorium\"/>
    </mc:Choice>
  </mc:AlternateContent>
  <bookViews>
    <workbookView xWindow="1485" yWindow="180" windowWidth="21360" windowHeight="11760"/>
  </bookViews>
  <sheets>
    <sheet name="A1" sheetId="3" r:id="rId1"/>
    <sheet name="Tabelle1-A2" sheetId="1" r:id="rId2"/>
    <sheet name="A2" sheetId="2" r:id="rId3"/>
    <sheet name="A3_Kontraktkurve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4" l="1"/>
  <c r="L6" i="4" s="1"/>
  <c r="I6" i="4"/>
  <c r="J6" i="4" s="1"/>
  <c r="F6" i="4"/>
  <c r="G6" i="4" s="1"/>
  <c r="B6" i="4"/>
  <c r="C6" i="4" s="1"/>
  <c r="L5" i="4"/>
  <c r="J5" i="4"/>
  <c r="G5" i="4"/>
  <c r="D5" i="4"/>
  <c r="C5" i="4"/>
  <c r="B7" i="4" l="1"/>
  <c r="I7" i="4"/>
  <c r="F7" i="4"/>
  <c r="K7" i="4"/>
  <c r="L7" i="4" l="1"/>
  <c r="K8" i="4"/>
  <c r="G7" i="4"/>
  <c r="F8" i="4"/>
  <c r="J7" i="4"/>
  <c r="I8" i="4"/>
  <c r="C7" i="4"/>
  <c r="B8" i="4"/>
  <c r="C8" i="4" l="1"/>
  <c r="B9" i="4"/>
  <c r="G8" i="4"/>
  <c r="F9" i="4"/>
  <c r="J8" i="4"/>
  <c r="I9" i="4"/>
  <c r="L8" i="4"/>
  <c r="K9" i="4"/>
  <c r="L9" i="4" l="1"/>
  <c r="K10" i="4"/>
  <c r="G9" i="4"/>
  <c r="F10" i="4"/>
  <c r="J9" i="4"/>
  <c r="I10" i="4"/>
  <c r="C9" i="4"/>
  <c r="B10" i="4"/>
  <c r="C10" i="4" l="1"/>
  <c r="B11" i="4"/>
  <c r="G10" i="4"/>
  <c r="F11" i="4"/>
  <c r="J10" i="4"/>
  <c r="I11" i="4"/>
  <c r="L10" i="4"/>
  <c r="K11" i="4"/>
  <c r="L11" i="4" l="1"/>
  <c r="K12" i="4"/>
  <c r="G11" i="4"/>
  <c r="F12" i="4"/>
  <c r="J11" i="4"/>
  <c r="I12" i="4"/>
  <c r="C11" i="4"/>
  <c r="B12" i="4"/>
  <c r="C12" i="4" l="1"/>
  <c r="B13" i="4"/>
  <c r="G12" i="4"/>
  <c r="F13" i="4"/>
  <c r="J12" i="4"/>
  <c r="I13" i="4"/>
  <c r="L12" i="4"/>
  <c r="K13" i="4"/>
  <c r="L13" i="4" l="1"/>
  <c r="K14" i="4"/>
  <c r="G13" i="4"/>
  <c r="F14" i="4"/>
  <c r="J13" i="4"/>
  <c r="I14" i="4"/>
  <c r="C13" i="4"/>
  <c r="B14" i="4"/>
  <c r="C14" i="4" l="1"/>
  <c r="B15" i="4"/>
  <c r="G14" i="4"/>
  <c r="F15" i="4"/>
  <c r="J14" i="4"/>
  <c r="I15" i="4"/>
  <c r="L14" i="4"/>
  <c r="K15" i="4"/>
  <c r="L15" i="4" l="1"/>
  <c r="K16" i="4"/>
  <c r="G15" i="4"/>
  <c r="F16" i="4"/>
  <c r="J15" i="4"/>
  <c r="I16" i="4"/>
  <c r="C15" i="4"/>
  <c r="B16" i="4"/>
  <c r="G16" i="4" l="1"/>
  <c r="F17" i="4"/>
  <c r="C16" i="4"/>
  <c r="B17" i="4"/>
  <c r="J16" i="4"/>
  <c r="I17" i="4"/>
  <c r="L16" i="4"/>
  <c r="K17" i="4"/>
  <c r="J17" i="4" l="1"/>
  <c r="I18" i="4"/>
  <c r="G17" i="4"/>
  <c r="F18" i="4"/>
  <c r="L17" i="4"/>
  <c r="K18" i="4"/>
  <c r="C17" i="4"/>
  <c r="B18" i="4"/>
  <c r="C18" i="4" l="1"/>
  <c r="B19" i="4"/>
  <c r="G18" i="4"/>
  <c r="F19" i="4"/>
  <c r="L18" i="4"/>
  <c r="K19" i="4"/>
  <c r="J18" i="4"/>
  <c r="I19" i="4"/>
  <c r="G19" i="4" l="1"/>
  <c r="F20" i="4"/>
  <c r="L19" i="4"/>
  <c r="K20" i="4"/>
  <c r="C19" i="4"/>
  <c r="B20" i="4"/>
  <c r="J19" i="4"/>
  <c r="I20" i="4"/>
  <c r="J20" i="4" l="1"/>
  <c r="I21" i="4"/>
  <c r="L20" i="4"/>
  <c r="K21" i="4"/>
  <c r="C20" i="4"/>
  <c r="B21" i="4"/>
  <c r="G20" i="4"/>
  <c r="F21" i="4"/>
  <c r="L21" i="4" l="1"/>
  <c r="K22" i="4"/>
  <c r="C21" i="4"/>
  <c r="B22" i="4"/>
  <c r="J21" i="4"/>
  <c r="I22" i="4"/>
  <c r="G21" i="4"/>
  <c r="F22" i="4"/>
  <c r="G22" i="4" l="1"/>
  <c r="F23" i="4"/>
  <c r="J22" i="4"/>
  <c r="I23" i="4"/>
  <c r="L22" i="4"/>
  <c r="K23" i="4"/>
  <c r="C22" i="4"/>
  <c r="B23" i="4"/>
  <c r="C23" i="4" l="1"/>
  <c r="B24" i="4"/>
  <c r="J23" i="4"/>
  <c r="I24" i="4"/>
  <c r="L23" i="4"/>
  <c r="K24" i="4"/>
  <c r="G23" i="4"/>
  <c r="F24" i="4"/>
  <c r="J24" i="4" l="1"/>
  <c r="I25" i="4"/>
  <c r="L24" i="4"/>
  <c r="K25" i="4"/>
  <c r="C24" i="4"/>
  <c r="B25" i="4"/>
  <c r="C25" i="4" s="1"/>
  <c r="G24" i="4"/>
  <c r="F25" i="4"/>
  <c r="G25" i="4" s="1"/>
  <c r="J25" i="4" l="1"/>
  <c r="I26" i="4"/>
  <c r="L25" i="4"/>
  <c r="K26" i="4"/>
  <c r="L26" i="4" l="1"/>
  <c r="K27" i="4"/>
  <c r="L27" i="4" s="1"/>
  <c r="J26" i="4"/>
  <c r="I27" i="4"/>
  <c r="J27" i="4" s="1"/>
  <c r="H8" i="3" l="1"/>
  <c r="I7" i="3"/>
  <c r="H7" i="3"/>
  <c r="I6" i="3"/>
  <c r="M36" i="2" l="1"/>
  <c r="M27" i="2"/>
  <c r="L27" i="2"/>
  <c r="J27" i="2"/>
  <c r="I27" i="2"/>
  <c r="L17" i="2"/>
  <c r="K18" i="2"/>
  <c r="K14" i="2"/>
  <c r="L13" i="2"/>
  <c r="K10" i="2"/>
  <c r="L9" i="2"/>
  <c r="L8" i="2"/>
  <c r="K8" i="2"/>
  <c r="H10" i="2"/>
  <c r="I10" i="2"/>
  <c r="E9" i="2" l="1"/>
  <c r="F10" i="2"/>
  <c r="I9" i="2" s="1"/>
  <c r="C10" i="2"/>
  <c r="B9" i="2"/>
  <c r="H11" i="2" s="1"/>
  <c r="I8" i="2"/>
  <c r="H8" i="2"/>
  <c r="F8" i="2"/>
  <c r="E8" i="2"/>
  <c r="C8" i="2"/>
  <c r="B8" i="2"/>
  <c r="B7" i="2"/>
  <c r="F5" i="2"/>
  <c r="E5" i="2"/>
  <c r="C5" i="2"/>
  <c r="B5" i="2"/>
  <c r="E5" i="1" l="1"/>
  <c r="D5" i="1"/>
  <c r="C5" i="1"/>
  <c r="B5" i="1"/>
</calcChain>
</file>

<file path=xl/sharedStrings.xml><?xml version="1.0" encoding="utf-8"?>
<sst xmlns="http://schemas.openxmlformats.org/spreadsheetml/2006/main" count="74" uniqueCount="32">
  <si>
    <t>Lbar</t>
  </si>
  <si>
    <t>Ananas</t>
  </si>
  <si>
    <t>Bananen</t>
  </si>
  <si>
    <t>Produktivitäten</t>
  </si>
  <si>
    <t>Arbeitskoeffizient</t>
  </si>
  <si>
    <t>Indien</t>
  </si>
  <si>
    <t>IJ</t>
  </si>
  <si>
    <t>E-IJ</t>
  </si>
  <si>
    <t>p-A</t>
  </si>
  <si>
    <t>p-B</t>
  </si>
  <si>
    <t>Jamaika</t>
  </si>
  <si>
    <t>E-J</t>
  </si>
  <si>
    <t>E-I</t>
  </si>
  <si>
    <t>Autarkie</t>
  </si>
  <si>
    <t>Spezialisierung</t>
  </si>
  <si>
    <t>Tausche z.B. 24 Ananas gegen 36 Bananen</t>
  </si>
  <si>
    <t>Lquer</t>
  </si>
  <si>
    <t>A</t>
  </si>
  <si>
    <t>B</t>
  </si>
  <si>
    <t>AB</t>
  </si>
  <si>
    <t>Kleider</t>
  </si>
  <si>
    <t>Wein</t>
  </si>
  <si>
    <t>Kontraktkurve</t>
  </si>
  <si>
    <t>Marktgleichgewicht</t>
  </si>
  <si>
    <t>Einkommensgerade</t>
  </si>
  <si>
    <t>Indifferenzkurve A</t>
  </si>
  <si>
    <t>Indifferenzkurve B</t>
  </si>
  <si>
    <t>x</t>
  </si>
  <si>
    <t>y</t>
  </si>
  <si>
    <t>x*</t>
  </si>
  <si>
    <t>y*</t>
  </si>
  <si>
    <t>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</si>
</sst>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'A1'!$B$4:$C$4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'A1'!$B$6:$B$7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xVal>
          <c:yVal>
            <c:numRef>
              <c:f>'A1'!$C$6:$C$7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2F-4D88-9538-625E1338DC9B}"/>
            </c:ext>
          </c:extLst>
        </c:ser>
        <c:ser>
          <c:idx val="1"/>
          <c:order val="1"/>
          <c:tx>
            <c:strRef>
              <c:f>'A1'!$E$4:$F$4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'A1'!$E$6:$E$7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xVal>
          <c:yVal>
            <c:numRef>
              <c:f>'A1'!$F$6:$F$7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2F-4D88-9538-625E1338DC9B}"/>
            </c:ext>
          </c:extLst>
        </c:ser>
        <c:ser>
          <c:idx val="2"/>
          <c:order val="2"/>
          <c:tx>
            <c:strRef>
              <c:f>'A1'!$H$4:$I$4</c:f>
              <c:strCache>
                <c:ptCount val="1"/>
                <c:pt idx="0">
                  <c:v>AB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'A1'!$H$6:$H$8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15</c:v>
                </c:pt>
              </c:numCache>
            </c:numRef>
          </c:xVal>
          <c:yVal>
            <c:numRef>
              <c:f>'A1'!$I$6:$I$8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2F-4D88-9538-625E1338D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96656"/>
        <c:axId val="439442176"/>
      </c:scatterChart>
      <c:valAx>
        <c:axId val="97496656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Kleider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9442176"/>
        <c:crosses val="autoZero"/>
        <c:crossBetween val="midCat"/>
        <c:majorUnit val="5"/>
      </c:valAx>
      <c:valAx>
        <c:axId val="439442176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4966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'A1'!$B$4:$C$4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'A1'!$B$6:$B$7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xVal>
          <c:yVal>
            <c:numRef>
              <c:f>'A1'!$C$6:$C$7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29-471C-B53B-58935E8C7889}"/>
            </c:ext>
          </c:extLst>
        </c:ser>
        <c:ser>
          <c:idx val="1"/>
          <c:order val="1"/>
          <c:tx>
            <c:strRef>
              <c:f>'A1'!$E$4:$F$4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'A1'!$E$6:$E$7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xVal>
          <c:yVal>
            <c:numRef>
              <c:f>'A1'!$F$6:$F$7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29-471C-B53B-58935E8C7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96656"/>
        <c:axId val="439442176"/>
      </c:scatterChart>
      <c:valAx>
        <c:axId val="97496656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Gut</a:t>
                </a:r>
                <a:r>
                  <a:rPr lang="de-DE" baseline="0"/>
                  <a:t> 1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9442176"/>
        <c:crosses val="autoZero"/>
        <c:crossBetween val="midCat"/>
      </c:valAx>
      <c:valAx>
        <c:axId val="43944217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Gut 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49665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ysDash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'A2'!$B$7:$C$7</c:f>
              <c:strCache>
                <c:ptCount val="1"/>
                <c:pt idx="0">
                  <c:v>Indien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'A2'!$B$9:$B$10</c:f>
              <c:numCache>
                <c:formatCode>General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xVal>
          <c:yVal>
            <c:numRef>
              <c:f>'A2'!$C$9:$C$10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52-4FD1-A6BF-30DBB3AB98F2}"/>
            </c:ext>
          </c:extLst>
        </c:ser>
        <c:ser>
          <c:idx val="1"/>
          <c:order val="1"/>
          <c:tx>
            <c:strRef>
              <c:f>'A2'!$E$7:$F$7</c:f>
              <c:strCache>
                <c:ptCount val="1"/>
                <c:pt idx="0">
                  <c:v>Jamaika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'A2'!$E$9:$E$10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xVal>
          <c:yVal>
            <c:numRef>
              <c:f>'A2'!$F$9:$F$10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52-4FD1-A6BF-30DBB3AB98F2}"/>
            </c:ext>
          </c:extLst>
        </c:ser>
        <c:ser>
          <c:idx val="2"/>
          <c:order val="2"/>
          <c:tx>
            <c:strRef>
              <c:f>'A2'!$H$7:$I$7</c:f>
              <c:strCache>
                <c:ptCount val="1"/>
                <c:pt idx="0">
                  <c:v>IJ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'A2'!$H$9:$H$11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90</c:v>
                </c:pt>
              </c:numCache>
            </c:numRef>
          </c:xVal>
          <c:yVal>
            <c:numRef>
              <c:f>'A2'!$I$9:$I$11</c:f>
              <c:numCache>
                <c:formatCode>General</c:formatCode>
                <c:ptCount val="3"/>
                <c:pt idx="0">
                  <c:v>160</c:v>
                </c:pt>
                <c:pt idx="1">
                  <c:v>120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52-4FD1-A6BF-30DBB3AB98F2}"/>
            </c:ext>
          </c:extLst>
        </c:ser>
        <c:ser>
          <c:idx val="3"/>
          <c:order val="3"/>
          <c:tx>
            <c:strRef>
              <c:f>'A2'!$K$7:$L$7</c:f>
              <c:strCache>
                <c:ptCount val="1"/>
                <c:pt idx="0">
                  <c:v>E-IJ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'A2'!$K$9:$K$10</c:f>
              <c:numCache>
                <c:formatCode>General</c:formatCode>
                <c:ptCount val="2"/>
                <c:pt idx="0">
                  <c:v>0</c:v>
                </c:pt>
                <c:pt idx="1">
                  <c:v>110</c:v>
                </c:pt>
              </c:numCache>
            </c:numRef>
          </c:xVal>
          <c:yVal>
            <c:numRef>
              <c:f>'A2'!$L$9:$L$10</c:f>
              <c:numCache>
                <c:formatCode>General</c:formatCode>
                <c:ptCount val="2"/>
                <c:pt idx="0">
                  <c:v>165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99-4C37-9DE9-5C594FBC9109}"/>
            </c:ext>
          </c:extLst>
        </c:ser>
        <c:ser>
          <c:idx val="4"/>
          <c:order val="4"/>
          <c:tx>
            <c:strRef>
              <c:f>'A2'!$K$15:$L$15</c:f>
              <c:strCache>
                <c:ptCount val="1"/>
                <c:pt idx="0">
                  <c:v>E-I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'A2'!$K$13:$K$14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xVal>
          <c:yVal>
            <c:numRef>
              <c:f>'A2'!$L$13:$L$14</c:f>
              <c:numCache>
                <c:formatCode>General</c:formatCode>
                <c:ptCount val="2"/>
                <c:pt idx="0">
                  <c:v>120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99-4C37-9DE9-5C594FBC9109}"/>
            </c:ext>
          </c:extLst>
        </c:ser>
        <c:ser>
          <c:idx val="5"/>
          <c:order val="5"/>
          <c:tx>
            <c:strRef>
              <c:f>'A2'!$K$15:$L$15</c:f>
              <c:strCache>
                <c:ptCount val="1"/>
                <c:pt idx="0">
                  <c:v>E-I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'A2'!$K$17:$K$18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'A2'!$L$17:$L$18</c:f>
              <c:numCache>
                <c:formatCode>General</c:formatCode>
                <c:ptCount val="2"/>
                <c:pt idx="0">
                  <c:v>45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99-4C37-9DE9-5C594FBC9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96656"/>
        <c:axId val="439442176"/>
      </c:scatterChart>
      <c:valAx>
        <c:axId val="97496656"/>
        <c:scaling>
          <c:orientation val="minMax"/>
          <c:max val="1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Ananas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9442176"/>
        <c:crosses val="autoZero"/>
        <c:crossBetween val="midCat"/>
        <c:majorUnit val="10"/>
      </c:valAx>
      <c:valAx>
        <c:axId val="439442176"/>
        <c:scaling>
          <c:orientation val="minMax"/>
          <c:max val="1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Bananen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49665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Kontraktkurve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A3_Kontraktkurve!$B$5:$B$25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A3_Kontraktkurve!$C$5:$C$25</c:f>
              <c:numCache>
                <c:formatCode>General</c:formatCode>
                <c:ptCount val="21"/>
                <c:pt idx="0">
                  <c:v>0</c:v>
                </c:pt>
                <c:pt idx="1">
                  <c:v>9.5238095238095233E-2</c:v>
                </c:pt>
                <c:pt idx="2">
                  <c:v>0.18181818181818182</c:v>
                </c:pt>
                <c:pt idx="3">
                  <c:v>0.26086956521739135</c:v>
                </c:pt>
                <c:pt idx="4">
                  <c:v>0.33333333333333337</c:v>
                </c:pt>
                <c:pt idx="5">
                  <c:v>0.4</c:v>
                </c:pt>
                <c:pt idx="6">
                  <c:v>0.46153846153846151</c:v>
                </c:pt>
                <c:pt idx="7">
                  <c:v>0.51851851851851849</c:v>
                </c:pt>
                <c:pt idx="8">
                  <c:v>0.5714285714285714</c:v>
                </c:pt>
                <c:pt idx="9">
                  <c:v>0.6206896551724137</c:v>
                </c:pt>
                <c:pt idx="10">
                  <c:v>0.66666666666666663</c:v>
                </c:pt>
                <c:pt idx="11">
                  <c:v>0.70967741935483875</c:v>
                </c:pt>
                <c:pt idx="12">
                  <c:v>0.74999999999999989</c:v>
                </c:pt>
                <c:pt idx="13">
                  <c:v>0.78787878787878796</c:v>
                </c:pt>
                <c:pt idx="14">
                  <c:v>0.82352941176470584</c:v>
                </c:pt>
                <c:pt idx="15">
                  <c:v>0.85714285714285732</c:v>
                </c:pt>
                <c:pt idx="16">
                  <c:v>0.88888888888888895</c:v>
                </c:pt>
                <c:pt idx="17">
                  <c:v>0.91891891891891908</c:v>
                </c:pt>
                <c:pt idx="18">
                  <c:v>0.94736842105263164</c:v>
                </c:pt>
                <c:pt idx="19">
                  <c:v>0.97435897435897456</c:v>
                </c:pt>
                <c:pt idx="20">
                  <c:v>1.0000000000000002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45-4484-8316-9059E1BA651E}"/>
            </c:ext>
          </c:extLst>
        </c:ser>
        <c:ser>
          <c:idx val="1"/>
          <c:order val="1"/>
          <c:tx>
            <c:v>Marktgleichgewicht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A3_Kontraktkurve!$D$5</c:f>
              <c:numCache>
                <c:formatCode>General</c:formatCode>
                <c:ptCount val="1"/>
                <c:pt idx="0">
                  <c:v>0.33333333333333331</c:v>
                </c:pt>
              </c:numCache>
            </c:numRef>
          </c:xVal>
          <c:yVal>
            <c:numRef>
              <c:f>A3_Kontraktkurve!$E$5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245-4484-8316-9059E1BA651E}"/>
            </c:ext>
          </c:extLst>
        </c:ser>
        <c:ser>
          <c:idx val="2"/>
          <c:order val="2"/>
          <c:tx>
            <c:v>Einkommensgerade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A3_Kontraktkurve!$F$9:$F$17</c:f>
              <c:numCache>
                <c:formatCode>General</c:formatCode>
                <c:ptCount val="9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0.39999999999999997</c:v>
                </c:pt>
                <c:pt idx="5">
                  <c:v>0.44999999999999996</c:v>
                </c:pt>
                <c:pt idx="6">
                  <c:v>0.49999999999999994</c:v>
                </c:pt>
                <c:pt idx="7">
                  <c:v>0.54999999999999993</c:v>
                </c:pt>
                <c:pt idx="8">
                  <c:v>0.6</c:v>
                </c:pt>
              </c:numCache>
            </c:numRef>
          </c:xVal>
          <c:yVal>
            <c:numRef>
              <c:f>A3_Kontraktkurve!$G$9:$G$17</c:f>
              <c:numCache>
                <c:formatCode>General</c:formatCode>
                <c:ptCount val="9"/>
                <c:pt idx="0">
                  <c:v>0.7</c:v>
                </c:pt>
                <c:pt idx="1">
                  <c:v>0.625</c:v>
                </c:pt>
                <c:pt idx="2">
                  <c:v>0.55000000000000004</c:v>
                </c:pt>
                <c:pt idx="3">
                  <c:v>0.47500000000000009</c:v>
                </c:pt>
                <c:pt idx="4">
                  <c:v>0.4</c:v>
                </c:pt>
                <c:pt idx="5">
                  <c:v>0.32500000000000007</c:v>
                </c:pt>
                <c:pt idx="6">
                  <c:v>0.25000000000000011</c:v>
                </c:pt>
                <c:pt idx="7">
                  <c:v>0.17500000000000004</c:v>
                </c:pt>
                <c:pt idx="8">
                  <c:v>0.10000000000000009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245-4484-8316-9059E1BA651E}"/>
            </c:ext>
          </c:extLst>
        </c:ser>
        <c:ser>
          <c:idx val="3"/>
          <c:order val="3"/>
          <c:tx>
            <c:v>Indifferenzkurve A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A3_Kontraktkurve!$I$5:$I$27</c:f>
              <c:numCache>
                <c:formatCode>General</c:formatCode>
                <c:ptCount val="23"/>
                <c:pt idx="0">
                  <c:v>0.1</c:v>
                </c:pt>
                <c:pt idx="1">
                  <c:v>0.12000000000000001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0.18</c:v>
                </c:pt>
                <c:pt idx="5">
                  <c:v>0.19999999999999998</c:v>
                </c:pt>
                <c:pt idx="6">
                  <c:v>0.21999999999999997</c:v>
                </c:pt>
                <c:pt idx="7">
                  <c:v>0.23999999999999996</c:v>
                </c:pt>
                <c:pt idx="8">
                  <c:v>0.25999999999999995</c:v>
                </c:pt>
                <c:pt idx="9">
                  <c:v>0.27999999999999997</c:v>
                </c:pt>
                <c:pt idx="10">
                  <c:v>0.3</c:v>
                </c:pt>
                <c:pt idx="11">
                  <c:v>0.32</c:v>
                </c:pt>
                <c:pt idx="12">
                  <c:v>0.34</c:v>
                </c:pt>
                <c:pt idx="13">
                  <c:v>0.36000000000000004</c:v>
                </c:pt>
                <c:pt idx="14">
                  <c:v>0.38000000000000006</c:v>
                </c:pt>
                <c:pt idx="15">
                  <c:v>0.40000000000000008</c:v>
                </c:pt>
                <c:pt idx="16">
                  <c:v>0.4200000000000001</c:v>
                </c:pt>
                <c:pt idx="17">
                  <c:v>0.44000000000000011</c:v>
                </c:pt>
                <c:pt idx="18">
                  <c:v>0.46000000000000013</c:v>
                </c:pt>
                <c:pt idx="19">
                  <c:v>0.48000000000000015</c:v>
                </c:pt>
                <c:pt idx="20">
                  <c:v>0.50000000000000011</c:v>
                </c:pt>
                <c:pt idx="21">
                  <c:v>0.52000000000000013</c:v>
                </c:pt>
                <c:pt idx="22">
                  <c:v>0.54000000000000015</c:v>
                </c:pt>
              </c:numCache>
            </c:numRef>
          </c:xVal>
          <c:yVal>
            <c:numRef>
              <c:f>A3_Kontraktkurve!$J$5:$J$27</c:f>
              <c:numCache>
                <c:formatCode>General</c:formatCode>
                <c:ptCount val="23"/>
                <c:pt idx="0">
                  <c:v>1.6666666666666665</c:v>
                </c:pt>
                <c:pt idx="1">
                  <c:v>1.3888888888888886</c:v>
                </c:pt>
                <c:pt idx="2">
                  <c:v>1.1904761904761905</c:v>
                </c:pt>
                <c:pt idx="3">
                  <c:v>1.0416666666666667</c:v>
                </c:pt>
                <c:pt idx="4">
                  <c:v>0.92592592592592582</c:v>
                </c:pt>
                <c:pt idx="5">
                  <c:v>0.83333333333333337</c:v>
                </c:pt>
                <c:pt idx="6">
                  <c:v>0.75757575757575768</c:v>
                </c:pt>
                <c:pt idx="7">
                  <c:v>0.69444444444444453</c:v>
                </c:pt>
                <c:pt idx="8">
                  <c:v>0.64102564102564119</c:v>
                </c:pt>
                <c:pt idx="9">
                  <c:v>0.59523809523809534</c:v>
                </c:pt>
                <c:pt idx="10">
                  <c:v>0.55555555555555558</c:v>
                </c:pt>
                <c:pt idx="11">
                  <c:v>0.52083333333333337</c:v>
                </c:pt>
                <c:pt idx="12">
                  <c:v>0.49019607843137253</c:v>
                </c:pt>
                <c:pt idx="13">
                  <c:v>0.46296296296296291</c:v>
                </c:pt>
                <c:pt idx="14">
                  <c:v>0.43859649122807015</c:v>
                </c:pt>
                <c:pt idx="15">
                  <c:v>0.41666666666666663</c:v>
                </c:pt>
                <c:pt idx="16">
                  <c:v>0.39682539682539675</c:v>
                </c:pt>
                <c:pt idx="17">
                  <c:v>0.37878787878787873</c:v>
                </c:pt>
                <c:pt idx="18">
                  <c:v>0.36231884057971003</c:v>
                </c:pt>
                <c:pt idx="19">
                  <c:v>0.34722222222222215</c:v>
                </c:pt>
                <c:pt idx="20">
                  <c:v>0.33333333333333326</c:v>
                </c:pt>
                <c:pt idx="21">
                  <c:v>0.32051282051282043</c:v>
                </c:pt>
                <c:pt idx="22">
                  <c:v>0.30864197530864185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245-4484-8316-9059E1BA651E}"/>
            </c:ext>
          </c:extLst>
        </c:ser>
        <c:ser>
          <c:idx val="4"/>
          <c:order val="4"/>
          <c:tx>
            <c:v>Idifferenkurve B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A3_Kontraktkurve!$K$5:$K$24</c:f>
              <c:numCache>
                <c:formatCode>General</c:formatCode>
                <c:ptCount val="20"/>
                <c:pt idx="0">
                  <c:v>0.1</c:v>
                </c:pt>
                <c:pt idx="1">
                  <c:v>0.12000000000000001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0.18</c:v>
                </c:pt>
                <c:pt idx="5">
                  <c:v>0.19999999999999998</c:v>
                </c:pt>
                <c:pt idx="6">
                  <c:v>0.21999999999999997</c:v>
                </c:pt>
                <c:pt idx="7">
                  <c:v>0.23999999999999996</c:v>
                </c:pt>
                <c:pt idx="8">
                  <c:v>0.25999999999999995</c:v>
                </c:pt>
                <c:pt idx="9">
                  <c:v>0.27999999999999997</c:v>
                </c:pt>
                <c:pt idx="10">
                  <c:v>0.3</c:v>
                </c:pt>
                <c:pt idx="11">
                  <c:v>0.32</c:v>
                </c:pt>
                <c:pt idx="12">
                  <c:v>0.34</c:v>
                </c:pt>
                <c:pt idx="13">
                  <c:v>0.36000000000000004</c:v>
                </c:pt>
                <c:pt idx="14">
                  <c:v>0.38000000000000006</c:v>
                </c:pt>
                <c:pt idx="15">
                  <c:v>0.40000000000000008</c:v>
                </c:pt>
                <c:pt idx="16">
                  <c:v>0.4200000000000001</c:v>
                </c:pt>
                <c:pt idx="17">
                  <c:v>0.44000000000000011</c:v>
                </c:pt>
                <c:pt idx="18">
                  <c:v>0.46000000000000013</c:v>
                </c:pt>
                <c:pt idx="19">
                  <c:v>0.48000000000000015</c:v>
                </c:pt>
              </c:numCache>
            </c:numRef>
          </c:xVal>
          <c:yVal>
            <c:numRef>
              <c:f>A3_Kontraktkurve!$L$5:$L$24</c:f>
              <c:numCache>
                <c:formatCode>General</c:formatCode>
                <c:ptCount val="20"/>
                <c:pt idx="0">
                  <c:v>0.72565157750342935</c:v>
                </c:pt>
                <c:pt idx="1">
                  <c:v>0.71303948576675846</c:v>
                </c:pt>
                <c:pt idx="2">
                  <c:v>0.69953728742263088</c:v>
                </c:pt>
                <c:pt idx="3">
                  <c:v>0.68505920886873262</c:v>
                </c:pt>
                <c:pt idx="4">
                  <c:v>0.66950889021085336</c:v>
                </c:pt>
                <c:pt idx="5">
                  <c:v>0.6527777777777779</c:v>
                </c:pt>
                <c:pt idx="6">
                  <c:v>0.63474322448681431</c:v>
                </c:pt>
                <c:pt idx="7">
                  <c:v>0.61526623576485073</c:v>
                </c:pt>
                <c:pt idx="8">
                  <c:v>0.59418878337797254</c:v>
                </c:pt>
                <c:pt idx="9">
                  <c:v>0.57133058984910834</c:v>
                </c:pt>
                <c:pt idx="10">
                  <c:v>0.54648526077097492</c:v>
                </c:pt>
                <c:pt idx="11">
                  <c:v>0.51941560938100717</c:v>
                </c:pt>
                <c:pt idx="12">
                  <c:v>0.48984797469645946</c:v>
                </c:pt>
                <c:pt idx="13">
                  <c:v>0.45746527777777757</c:v>
                </c:pt>
                <c:pt idx="14">
                  <c:v>0.42189848537403141</c:v>
                </c:pt>
                <c:pt idx="15">
                  <c:v>0.38271604938271575</c:v>
                </c:pt>
                <c:pt idx="16">
                  <c:v>0.33941075439291812</c:v>
                </c:pt>
                <c:pt idx="17">
                  <c:v>0.29138321995464811</c:v>
                </c:pt>
                <c:pt idx="18">
                  <c:v>0.23792104862063657</c:v>
                </c:pt>
                <c:pt idx="19">
                  <c:v>0.17817225509533152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245-4484-8316-9059E1BA6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222288"/>
        <c:axId val="588218680"/>
      </c:scatterChart>
      <c:valAx>
        <c:axId val="58822228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8218680"/>
        <c:crosses val="autoZero"/>
        <c:crossBetween val="midCat"/>
      </c:valAx>
      <c:valAx>
        <c:axId val="5882186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8222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8</xdr:row>
      <xdr:rowOff>0</xdr:rowOff>
    </xdr:from>
    <xdr:to>
      <xdr:col>7</xdr:col>
      <xdr:colOff>601980</xdr:colOff>
      <xdr:row>23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0A283DC-8922-4C9D-BD8A-67258F65F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24</xdr:row>
      <xdr:rowOff>0</xdr:rowOff>
    </xdr:from>
    <xdr:to>
      <xdr:col>7</xdr:col>
      <xdr:colOff>609600</xdr:colOff>
      <xdr:row>39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54FCFCC-7149-4EB7-B178-9193BE418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160020</xdr:rowOff>
    </xdr:from>
    <xdr:to>
      <xdr:col>5</xdr:col>
      <xdr:colOff>609600</xdr:colOff>
      <xdr:row>31</xdr:row>
      <xdr:rowOff>83820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62C44D0-0323-4A98-B8E4-75AD7F35D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30</xdr:row>
      <xdr:rowOff>11430</xdr:rowOff>
    </xdr:from>
    <xdr:to>
      <xdr:col>7</xdr:col>
      <xdr:colOff>129540</xdr:colOff>
      <xdr:row>45</xdr:row>
      <xdr:rowOff>11430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63ADC6D-9B11-47AE-849C-1170C3091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k/Jade/Vorlesungen/2020WS/OF_AW/Tutorium/Tutorium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aktkurve"/>
      <sheetName val="Feuerwerk"/>
    </sheetNames>
    <sheetDataSet>
      <sheetData sheetId="0">
        <row r="5">
          <cell r="B5">
            <v>0</v>
          </cell>
          <cell r="C5">
            <v>0</v>
          </cell>
          <cell r="D5">
            <v>0.33333333333333331</v>
          </cell>
          <cell r="E5">
            <v>0.5</v>
          </cell>
          <cell r="I5">
            <v>0.1</v>
          </cell>
          <cell r="J5">
            <v>1.6666666666666665</v>
          </cell>
          <cell r="K5">
            <v>0.1</v>
          </cell>
          <cell r="L5">
            <v>0.72565157750342935</v>
          </cell>
        </row>
        <row r="6">
          <cell r="B6">
            <v>0.05</v>
          </cell>
          <cell r="C6">
            <v>9.5238095238095233E-2</v>
          </cell>
          <cell r="I6">
            <v>0.12000000000000001</v>
          </cell>
          <cell r="J6">
            <v>1.3888888888888886</v>
          </cell>
          <cell r="K6">
            <v>0.12000000000000001</v>
          </cell>
          <cell r="L6">
            <v>0.71303948576675846</v>
          </cell>
        </row>
        <row r="7">
          <cell r="B7">
            <v>0.1</v>
          </cell>
          <cell r="C7">
            <v>0.18181818181818182</v>
          </cell>
          <cell r="I7">
            <v>0.14000000000000001</v>
          </cell>
          <cell r="J7">
            <v>1.1904761904761905</v>
          </cell>
          <cell r="K7">
            <v>0.14000000000000001</v>
          </cell>
          <cell r="L7">
            <v>0.69953728742263088</v>
          </cell>
        </row>
        <row r="8">
          <cell r="B8">
            <v>0.15000000000000002</v>
          </cell>
          <cell r="C8">
            <v>0.26086956521739135</v>
          </cell>
          <cell r="I8">
            <v>0.16</v>
          </cell>
          <cell r="J8">
            <v>1.0416666666666667</v>
          </cell>
          <cell r="K8">
            <v>0.16</v>
          </cell>
          <cell r="L8">
            <v>0.68505920886873262</v>
          </cell>
        </row>
        <row r="9">
          <cell r="B9">
            <v>0.2</v>
          </cell>
          <cell r="C9">
            <v>0.33333333333333337</v>
          </cell>
          <cell r="F9">
            <v>0.2</v>
          </cell>
          <cell r="G9">
            <v>0.7</v>
          </cell>
          <cell r="I9">
            <v>0.18</v>
          </cell>
          <cell r="J9">
            <v>0.92592592592592582</v>
          </cell>
          <cell r="K9">
            <v>0.18</v>
          </cell>
          <cell r="L9">
            <v>0.66950889021085336</v>
          </cell>
        </row>
        <row r="10">
          <cell r="B10">
            <v>0.25</v>
          </cell>
          <cell r="C10">
            <v>0.4</v>
          </cell>
          <cell r="F10">
            <v>0.25</v>
          </cell>
          <cell r="G10">
            <v>0.625</v>
          </cell>
          <cell r="I10">
            <v>0.19999999999999998</v>
          </cell>
          <cell r="J10">
            <v>0.83333333333333337</v>
          </cell>
          <cell r="K10">
            <v>0.19999999999999998</v>
          </cell>
          <cell r="L10">
            <v>0.6527777777777779</v>
          </cell>
        </row>
        <row r="11">
          <cell r="B11">
            <v>0.3</v>
          </cell>
          <cell r="C11">
            <v>0.46153846153846151</v>
          </cell>
          <cell r="F11">
            <v>0.3</v>
          </cell>
          <cell r="G11">
            <v>0.55000000000000004</v>
          </cell>
          <cell r="I11">
            <v>0.21999999999999997</v>
          </cell>
          <cell r="J11">
            <v>0.75757575757575768</v>
          </cell>
          <cell r="K11">
            <v>0.21999999999999997</v>
          </cell>
          <cell r="L11">
            <v>0.63474322448681431</v>
          </cell>
        </row>
        <row r="12">
          <cell r="B12">
            <v>0.35</v>
          </cell>
          <cell r="C12">
            <v>0.51851851851851849</v>
          </cell>
          <cell r="F12">
            <v>0.35</v>
          </cell>
          <cell r="G12">
            <v>0.47500000000000009</v>
          </cell>
          <cell r="I12">
            <v>0.23999999999999996</v>
          </cell>
          <cell r="J12">
            <v>0.69444444444444453</v>
          </cell>
          <cell r="K12">
            <v>0.23999999999999996</v>
          </cell>
          <cell r="L12">
            <v>0.61526623576485073</v>
          </cell>
        </row>
        <row r="13">
          <cell r="B13">
            <v>0.39999999999999997</v>
          </cell>
          <cell r="C13">
            <v>0.5714285714285714</v>
          </cell>
          <cell r="F13">
            <v>0.39999999999999997</v>
          </cell>
          <cell r="G13">
            <v>0.4</v>
          </cell>
          <cell r="I13">
            <v>0.25999999999999995</v>
          </cell>
          <cell r="J13">
            <v>0.64102564102564119</v>
          </cell>
          <cell r="K13">
            <v>0.25999999999999995</v>
          </cell>
          <cell r="L13">
            <v>0.59418878337797254</v>
          </cell>
        </row>
        <row r="14">
          <cell r="B14">
            <v>0.44999999999999996</v>
          </cell>
          <cell r="C14">
            <v>0.6206896551724137</v>
          </cell>
          <cell r="F14">
            <v>0.44999999999999996</v>
          </cell>
          <cell r="G14">
            <v>0.32500000000000007</v>
          </cell>
          <cell r="I14">
            <v>0.27999999999999997</v>
          </cell>
          <cell r="J14">
            <v>0.59523809523809534</v>
          </cell>
          <cell r="K14">
            <v>0.27999999999999997</v>
          </cell>
          <cell r="L14">
            <v>0.57133058984910834</v>
          </cell>
        </row>
        <row r="15">
          <cell r="B15">
            <v>0.49999999999999994</v>
          </cell>
          <cell r="C15">
            <v>0.66666666666666663</v>
          </cell>
          <cell r="F15">
            <v>0.49999999999999994</v>
          </cell>
          <cell r="G15">
            <v>0.25000000000000011</v>
          </cell>
          <cell r="I15">
            <v>0.3</v>
          </cell>
          <cell r="J15">
            <v>0.55555555555555558</v>
          </cell>
          <cell r="K15">
            <v>0.3</v>
          </cell>
          <cell r="L15">
            <v>0.54648526077097492</v>
          </cell>
        </row>
        <row r="16">
          <cell r="B16">
            <v>0.54999999999999993</v>
          </cell>
          <cell r="C16">
            <v>0.70967741935483875</v>
          </cell>
          <cell r="F16">
            <v>0.54999999999999993</v>
          </cell>
          <cell r="G16">
            <v>0.17500000000000004</v>
          </cell>
          <cell r="I16">
            <v>0.32</v>
          </cell>
          <cell r="J16">
            <v>0.52083333333333337</v>
          </cell>
          <cell r="K16">
            <v>0.32</v>
          </cell>
          <cell r="L16">
            <v>0.51941560938100717</v>
          </cell>
        </row>
        <row r="17">
          <cell r="B17">
            <v>0.6</v>
          </cell>
          <cell r="C17">
            <v>0.74999999999999989</v>
          </cell>
          <cell r="F17">
            <v>0.6</v>
          </cell>
          <cell r="G17">
            <v>0.10000000000000009</v>
          </cell>
          <cell r="I17">
            <v>0.34</v>
          </cell>
          <cell r="J17">
            <v>0.49019607843137253</v>
          </cell>
          <cell r="K17">
            <v>0.34</v>
          </cell>
          <cell r="L17">
            <v>0.48984797469645946</v>
          </cell>
        </row>
        <row r="18">
          <cell r="B18">
            <v>0.65</v>
          </cell>
          <cell r="C18">
            <v>0.78787878787878796</v>
          </cell>
          <cell r="I18">
            <v>0.36000000000000004</v>
          </cell>
          <cell r="J18">
            <v>0.46296296296296291</v>
          </cell>
          <cell r="K18">
            <v>0.36000000000000004</v>
          </cell>
          <cell r="L18">
            <v>0.45746527777777757</v>
          </cell>
        </row>
        <row r="19">
          <cell r="B19">
            <v>0.70000000000000007</v>
          </cell>
          <cell r="C19">
            <v>0.82352941176470584</v>
          </cell>
          <cell r="I19">
            <v>0.38000000000000006</v>
          </cell>
          <cell r="J19">
            <v>0.43859649122807015</v>
          </cell>
          <cell r="K19">
            <v>0.38000000000000006</v>
          </cell>
          <cell r="L19">
            <v>0.42189848537403141</v>
          </cell>
        </row>
        <row r="20">
          <cell r="B20">
            <v>0.75000000000000011</v>
          </cell>
          <cell r="C20">
            <v>0.85714285714285732</v>
          </cell>
          <cell r="I20">
            <v>0.40000000000000008</v>
          </cell>
          <cell r="J20">
            <v>0.41666666666666663</v>
          </cell>
          <cell r="K20">
            <v>0.40000000000000008</v>
          </cell>
          <cell r="L20">
            <v>0.38271604938271575</v>
          </cell>
        </row>
        <row r="21">
          <cell r="B21">
            <v>0.80000000000000016</v>
          </cell>
          <cell r="C21">
            <v>0.88888888888888895</v>
          </cell>
          <cell r="I21">
            <v>0.4200000000000001</v>
          </cell>
          <cell r="J21">
            <v>0.39682539682539675</v>
          </cell>
          <cell r="K21">
            <v>0.4200000000000001</v>
          </cell>
          <cell r="L21">
            <v>0.33941075439291812</v>
          </cell>
        </row>
        <row r="22">
          <cell r="B22">
            <v>0.8500000000000002</v>
          </cell>
          <cell r="C22">
            <v>0.91891891891891908</v>
          </cell>
          <cell r="I22">
            <v>0.44000000000000011</v>
          </cell>
          <cell r="J22">
            <v>0.37878787878787873</v>
          </cell>
          <cell r="K22">
            <v>0.44000000000000011</v>
          </cell>
          <cell r="L22">
            <v>0.29138321995464811</v>
          </cell>
        </row>
        <row r="23">
          <cell r="B23">
            <v>0.90000000000000024</v>
          </cell>
          <cell r="C23">
            <v>0.94736842105263164</v>
          </cell>
          <cell r="I23">
            <v>0.46000000000000013</v>
          </cell>
          <cell r="J23">
            <v>0.36231884057971003</v>
          </cell>
          <cell r="K23">
            <v>0.46000000000000013</v>
          </cell>
          <cell r="L23">
            <v>0.23792104862063657</v>
          </cell>
        </row>
        <row r="24">
          <cell r="B24">
            <v>0.95000000000000029</v>
          </cell>
          <cell r="C24">
            <v>0.97435897435897456</v>
          </cell>
          <cell r="I24">
            <v>0.48000000000000015</v>
          </cell>
          <cell r="J24">
            <v>0.34722222222222215</v>
          </cell>
          <cell r="K24">
            <v>0.48000000000000015</v>
          </cell>
          <cell r="L24">
            <v>0.17817225509533152</v>
          </cell>
        </row>
        <row r="25">
          <cell r="B25">
            <v>1.0000000000000002</v>
          </cell>
          <cell r="C25">
            <v>1.0000000000000002</v>
          </cell>
          <cell r="I25">
            <v>0.50000000000000011</v>
          </cell>
          <cell r="J25">
            <v>0.33333333333333326</v>
          </cell>
        </row>
        <row r="26">
          <cell r="I26">
            <v>0.52000000000000013</v>
          </cell>
          <cell r="J26">
            <v>0.32051282051282043</v>
          </cell>
        </row>
        <row r="27">
          <cell r="I27">
            <v>0.54000000000000015</v>
          </cell>
          <cell r="J27">
            <v>0.30864197530864185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8"/>
  <sheetViews>
    <sheetView tabSelected="1" workbookViewId="0">
      <selection activeCell="B25" sqref="B25"/>
    </sheetView>
  </sheetViews>
  <sheetFormatPr baseColWidth="10" defaultRowHeight="14.25" x14ac:dyDescent="0.45"/>
  <sheetData>
    <row r="4" spans="2:9" x14ac:dyDescent="0.45">
      <c r="B4" s="7" t="s">
        <v>17</v>
      </c>
      <c r="C4" s="7"/>
      <c r="E4" s="7" t="s">
        <v>18</v>
      </c>
      <c r="F4" s="7"/>
      <c r="H4" s="7" t="s">
        <v>19</v>
      </c>
      <c r="I4" s="7"/>
    </row>
    <row r="5" spans="2:9" x14ac:dyDescent="0.45">
      <c r="B5" t="s">
        <v>20</v>
      </c>
      <c r="C5" t="s">
        <v>21</v>
      </c>
      <c r="E5" t="s">
        <v>20</v>
      </c>
      <c r="F5" t="s">
        <v>21</v>
      </c>
      <c r="H5" t="s">
        <v>20</v>
      </c>
      <c r="I5" t="s">
        <v>21</v>
      </c>
    </row>
    <row r="6" spans="2:9" x14ac:dyDescent="0.45">
      <c r="B6">
        <v>10</v>
      </c>
      <c r="C6">
        <v>0</v>
      </c>
      <c r="E6">
        <v>5</v>
      </c>
      <c r="F6">
        <v>0</v>
      </c>
      <c r="H6">
        <v>0</v>
      </c>
      <c r="I6">
        <f>F7+C7</f>
        <v>6</v>
      </c>
    </row>
    <row r="7" spans="2:9" x14ac:dyDescent="0.45">
      <c r="B7">
        <v>0</v>
      </c>
      <c r="C7">
        <v>5</v>
      </c>
      <c r="E7">
        <v>0</v>
      </c>
      <c r="F7">
        <v>1</v>
      </c>
      <c r="H7">
        <f>E6</f>
        <v>5</v>
      </c>
      <c r="I7">
        <f>C7</f>
        <v>5</v>
      </c>
    </row>
    <row r="8" spans="2:9" x14ac:dyDescent="0.45">
      <c r="H8">
        <f>E6+B6</f>
        <v>15</v>
      </c>
      <c r="I8">
        <v>0</v>
      </c>
    </row>
  </sheetData>
  <mergeCells count="3">
    <mergeCell ref="B4:C4"/>
    <mergeCell ref="E4:F4"/>
    <mergeCell ref="H4:I4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30" sqref="A30"/>
    </sheetView>
  </sheetViews>
  <sheetFormatPr baseColWidth="10" defaultRowHeight="14.25" x14ac:dyDescent="0.45"/>
  <cols>
    <col min="1" max="1" width="15.33203125" bestFit="1" customWidth="1"/>
  </cols>
  <sheetData>
    <row r="1" spans="1:5" x14ac:dyDescent="0.45">
      <c r="B1" s="7" t="s">
        <v>5</v>
      </c>
      <c r="C1" s="7"/>
      <c r="D1" s="7" t="s">
        <v>5</v>
      </c>
      <c r="E1" s="7"/>
    </row>
    <row r="2" spans="1:5" x14ac:dyDescent="0.45">
      <c r="B2" t="s">
        <v>0</v>
      </c>
      <c r="C2">
        <v>10</v>
      </c>
      <c r="D2" t="s">
        <v>0</v>
      </c>
      <c r="E2">
        <v>10</v>
      </c>
    </row>
    <row r="3" spans="1:5" x14ac:dyDescent="0.45">
      <c r="B3" t="s">
        <v>1</v>
      </c>
      <c r="C3" t="s">
        <v>2</v>
      </c>
      <c r="D3" t="s">
        <v>1</v>
      </c>
      <c r="E3" t="s">
        <v>2</v>
      </c>
    </row>
    <row r="4" spans="1:5" x14ac:dyDescent="0.45">
      <c r="A4" t="s">
        <v>3</v>
      </c>
      <c r="B4">
        <v>3</v>
      </c>
      <c r="C4">
        <v>4</v>
      </c>
      <c r="D4">
        <v>6</v>
      </c>
      <c r="E4">
        <v>12</v>
      </c>
    </row>
    <row r="5" spans="1:5" x14ac:dyDescent="0.45">
      <c r="A5" t="s">
        <v>4</v>
      </c>
      <c r="B5">
        <f>1/B4</f>
        <v>0.33333333333333331</v>
      </c>
      <c r="C5">
        <f>1/C4</f>
        <v>0.25</v>
      </c>
      <c r="D5">
        <f>1/D4</f>
        <v>0.16666666666666666</v>
      </c>
      <c r="E5">
        <f>1/E4</f>
        <v>8.3333333333333329E-2</v>
      </c>
    </row>
  </sheetData>
  <mergeCells count="2">
    <mergeCell ref="B1:C1"/>
    <mergeCell ref="D1:E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6" workbookViewId="0">
      <selection activeCell="D34" sqref="D34"/>
    </sheetView>
  </sheetViews>
  <sheetFormatPr baseColWidth="10" defaultRowHeight="14.25" x14ac:dyDescent="0.45"/>
  <cols>
    <col min="1" max="1" width="15.33203125" bestFit="1" customWidth="1"/>
  </cols>
  <sheetData>
    <row r="1" spans="1:12" x14ac:dyDescent="0.45">
      <c r="B1" s="7" t="s">
        <v>5</v>
      </c>
      <c r="C1" s="7"/>
      <c r="E1" s="7" t="s">
        <v>10</v>
      </c>
      <c r="F1" s="7"/>
    </row>
    <row r="2" spans="1:12" x14ac:dyDescent="0.45">
      <c r="B2" t="s">
        <v>16</v>
      </c>
      <c r="C2">
        <v>10</v>
      </c>
      <c r="E2" t="s">
        <v>16</v>
      </c>
      <c r="F2">
        <v>10</v>
      </c>
    </row>
    <row r="3" spans="1:12" x14ac:dyDescent="0.45">
      <c r="B3" t="s">
        <v>1</v>
      </c>
      <c r="C3" t="s">
        <v>2</v>
      </c>
      <c r="E3" t="s">
        <v>1</v>
      </c>
      <c r="F3" t="s">
        <v>2</v>
      </c>
      <c r="K3" t="s">
        <v>8</v>
      </c>
      <c r="L3">
        <v>3</v>
      </c>
    </row>
    <row r="4" spans="1:12" x14ac:dyDescent="0.45">
      <c r="A4" t="s">
        <v>3</v>
      </c>
      <c r="B4">
        <v>3</v>
      </c>
      <c r="C4">
        <v>4</v>
      </c>
      <c r="E4">
        <v>6</v>
      </c>
      <c r="F4">
        <v>12</v>
      </c>
      <c r="K4" t="s">
        <v>9</v>
      </c>
      <c r="L4">
        <v>2</v>
      </c>
    </row>
    <row r="5" spans="1:12" x14ac:dyDescent="0.45">
      <c r="A5" t="s">
        <v>4</v>
      </c>
      <c r="B5">
        <f>1/B4</f>
        <v>0.33333333333333331</v>
      </c>
      <c r="C5">
        <f>1/C4</f>
        <v>0.25</v>
      </c>
      <c r="E5">
        <f>1/E4</f>
        <v>0.16666666666666666</v>
      </c>
      <c r="F5">
        <f>1/F4</f>
        <v>8.3333333333333329E-2</v>
      </c>
    </row>
    <row r="7" spans="1:12" x14ac:dyDescent="0.45">
      <c r="B7" s="7" t="str">
        <f>B1</f>
        <v>Indien</v>
      </c>
      <c r="C7" s="7"/>
      <c r="E7" s="7" t="s">
        <v>10</v>
      </c>
      <c r="F7" s="7"/>
      <c r="H7" s="7" t="s">
        <v>6</v>
      </c>
      <c r="I7" s="7"/>
      <c r="K7" s="7" t="s">
        <v>7</v>
      </c>
      <c r="L7" s="7"/>
    </row>
    <row r="8" spans="1:12" x14ac:dyDescent="0.45">
      <c r="B8" t="str">
        <f>B3</f>
        <v>Ananas</v>
      </c>
      <c r="C8" t="str">
        <f>C3</f>
        <v>Bananen</v>
      </c>
      <c r="E8" t="str">
        <f>E3</f>
        <v>Ananas</v>
      </c>
      <c r="F8" t="str">
        <f>F3</f>
        <v>Bananen</v>
      </c>
      <c r="H8" t="str">
        <f>E8</f>
        <v>Ananas</v>
      </c>
      <c r="I8" t="str">
        <f>F8</f>
        <v>Bananen</v>
      </c>
      <c r="K8" t="str">
        <f>H8</f>
        <v>Ananas</v>
      </c>
      <c r="L8" t="str">
        <f>I8</f>
        <v>Bananen</v>
      </c>
    </row>
    <row r="9" spans="1:12" x14ac:dyDescent="0.45">
      <c r="B9">
        <f>B4*C2</f>
        <v>30</v>
      </c>
      <c r="C9">
        <v>0</v>
      </c>
      <c r="E9">
        <f>E4*F2</f>
        <v>60</v>
      </c>
      <c r="F9">
        <v>0</v>
      </c>
      <c r="H9">
        <v>0</v>
      </c>
      <c r="I9">
        <f>F10+C10</f>
        <v>160</v>
      </c>
      <c r="K9">
        <v>0</v>
      </c>
      <c r="L9">
        <f>F10+L3/L4*B9</f>
        <v>165</v>
      </c>
    </row>
    <row r="10" spans="1:12" x14ac:dyDescent="0.45">
      <c r="B10">
        <v>0</v>
      </c>
      <c r="C10">
        <f>C4*C2</f>
        <v>40</v>
      </c>
      <c r="E10">
        <v>0</v>
      </c>
      <c r="F10">
        <f>F4*F2</f>
        <v>120</v>
      </c>
      <c r="H10">
        <f>B9</f>
        <v>30</v>
      </c>
      <c r="I10">
        <f>F10</f>
        <v>120</v>
      </c>
      <c r="K10">
        <f>B9+L4/L3*F10</f>
        <v>110</v>
      </c>
      <c r="L10">
        <v>0</v>
      </c>
    </row>
    <row r="11" spans="1:12" x14ac:dyDescent="0.45">
      <c r="H11">
        <f>E9+B9</f>
        <v>90</v>
      </c>
      <c r="I11">
        <v>0</v>
      </c>
      <c r="K11" s="7" t="s">
        <v>11</v>
      </c>
      <c r="L11" s="7"/>
    </row>
    <row r="12" spans="1:12" x14ac:dyDescent="0.45">
      <c r="K12" t="s">
        <v>1</v>
      </c>
      <c r="L12" t="s">
        <v>2</v>
      </c>
    </row>
    <row r="13" spans="1:12" x14ac:dyDescent="0.45">
      <c r="K13">
        <v>0</v>
      </c>
      <c r="L13">
        <f>F10</f>
        <v>120</v>
      </c>
    </row>
    <row r="14" spans="1:12" x14ac:dyDescent="0.45">
      <c r="K14">
        <f>L13*2/3</f>
        <v>80</v>
      </c>
      <c r="L14">
        <v>0</v>
      </c>
    </row>
    <row r="15" spans="1:12" x14ac:dyDescent="0.45">
      <c r="K15" s="7" t="s">
        <v>12</v>
      </c>
      <c r="L15" s="7"/>
    </row>
    <row r="16" spans="1:12" x14ac:dyDescent="0.45">
      <c r="K16" t="s">
        <v>1</v>
      </c>
      <c r="L16" t="s">
        <v>2</v>
      </c>
    </row>
    <row r="17" spans="9:13" x14ac:dyDescent="0.45">
      <c r="K17">
        <v>0</v>
      </c>
      <c r="L17">
        <f>K18*3/2</f>
        <v>45</v>
      </c>
    </row>
    <row r="18" spans="9:13" x14ac:dyDescent="0.45">
      <c r="K18">
        <f>B9</f>
        <v>30</v>
      </c>
      <c r="L18">
        <v>0</v>
      </c>
    </row>
    <row r="24" spans="9:13" ht="14.65" thickBot="1" x14ac:dyDescent="0.5"/>
    <row r="25" spans="9:13" x14ac:dyDescent="0.45">
      <c r="I25" s="11" t="s">
        <v>13</v>
      </c>
      <c r="J25" s="12"/>
      <c r="K25" s="12"/>
      <c r="L25" s="12"/>
      <c r="M25" s="13"/>
    </row>
    <row r="26" spans="9:13" x14ac:dyDescent="0.45">
      <c r="I26" s="8" t="s">
        <v>5</v>
      </c>
      <c r="J26" s="9"/>
      <c r="K26" s="1"/>
      <c r="L26" s="9" t="s">
        <v>10</v>
      </c>
      <c r="M26" s="10"/>
    </row>
    <row r="27" spans="9:13" x14ac:dyDescent="0.45">
      <c r="I27" s="2" t="str">
        <f>B8</f>
        <v>Ananas</v>
      </c>
      <c r="J27" s="1" t="str">
        <f>C8</f>
        <v>Bananen</v>
      </c>
      <c r="K27" s="1"/>
      <c r="L27" s="1" t="str">
        <f>E8</f>
        <v>Ananas</v>
      </c>
      <c r="M27" s="3" t="str">
        <f>F8</f>
        <v>Bananen</v>
      </c>
    </row>
    <row r="28" spans="9:13" ht="14.65" thickBot="1" x14ac:dyDescent="0.5">
      <c r="I28" s="4">
        <v>6</v>
      </c>
      <c r="J28" s="5">
        <v>32</v>
      </c>
      <c r="K28" s="5"/>
      <c r="L28" s="5">
        <v>18</v>
      </c>
      <c r="M28" s="6">
        <v>84</v>
      </c>
    </row>
    <row r="29" spans="9:13" x14ac:dyDescent="0.45">
      <c r="I29" s="11" t="s">
        <v>14</v>
      </c>
      <c r="J29" s="12"/>
      <c r="K29" s="12"/>
      <c r="L29" s="12"/>
      <c r="M29" s="13"/>
    </row>
    <row r="30" spans="9:13" x14ac:dyDescent="0.45">
      <c r="I30" s="8" t="s">
        <v>5</v>
      </c>
      <c r="J30" s="9"/>
      <c r="K30" s="1"/>
      <c r="L30" s="9" t="s">
        <v>10</v>
      </c>
      <c r="M30" s="10"/>
    </row>
    <row r="31" spans="9:13" x14ac:dyDescent="0.45">
      <c r="I31" s="2" t="s">
        <v>1</v>
      </c>
      <c r="J31" s="1" t="s">
        <v>2</v>
      </c>
      <c r="K31" s="1"/>
      <c r="L31" s="1" t="s">
        <v>1</v>
      </c>
      <c r="M31" s="3" t="s">
        <v>2</v>
      </c>
    </row>
    <row r="32" spans="9:13" ht="14.65" thickBot="1" x14ac:dyDescent="0.5">
      <c r="I32" s="4">
        <v>30</v>
      </c>
      <c r="J32" s="5">
        <v>0</v>
      </c>
      <c r="K32" s="5"/>
      <c r="L32" s="5">
        <v>0</v>
      </c>
      <c r="M32" s="6">
        <v>120</v>
      </c>
    </row>
    <row r="33" spans="9:13" x14ac:dyDescent="0.45">
      <c r="I33" s="8" t="s">
        <v>15</v>
      </c>
      <c r="J33" s="9"/>
      <c r="K33" s="9"/>
      <c r="L33" s="9"/>
      <c r="M33" s="10"/>
    </row>
    <row r="34" spans="9:13" x14ac:dyDescent="0.45">
      <c r="I34" s="8" t="s">
        <v>5</v>
      </c>
      <c r="J34" s="9"/>
      <c r="K34" s="1"/>
      <c r="L34" s="9" t="s">
        <v>10</v>
      </c>
      <c r="M34" s="10"/>
    </row>
    <row r="35" spans="9:13" x14ac:dyDescent="0.45">
      <c r="I35" s="2" t="s">
        <v>1</v>
      </c>
      <c r="J35" s="1" t="s">
        <v>2</v>
      </c>
      <c r="K35" s="1"/>
      <c r="L35" s="1" t="s">
        <v>1</v>
      </c>
      <c r="M35" s="3" t="s">
        <v>2</v>
      </c>
    </row>
    <row r="36" spans="9:13" ht="14.65" thickBot="1" x14ac:dyDescent="0.5">
      <c r="I36" s="4">
        <v>6</v>
      </c>
      <c r="J36" s="5">
        <v>36</v>
      </c>
      <c r="K36" s="5"/>
      <c r="L36" s="5">
        <v>32</v>
      </c>
      <c r="M36" s="6">
        <f>M32-36</f>
        <v>84</v>
      </c>
    </row>
  </sheetData>
  <mergeCells count="17">
    <mergeCell ref="K7:L7"/>
    <mergeCell ref="K11:L11"/>
    <mergeCell ref="K15:L15"/>
    <mergeCell ref="B7:C7"/>
    <mergeCell ref="E7:F7"/>
    <mergeCell ref="H7:I7"/>
    <mergeCell ref="B1:C1"/>
    <mergeCell ref="E1:F1"/>
    <mergeCell ref="I34:J34"/>
    <mergeCell ref="L34:M34"/>
    <mergeCell ref="I30:J30"/>
    <mergeCell ref="L30:M30"/>
    <mergeCell ref="I25:M25"/>
    <mergeCell ref="I29:M29"/>
    <mergeCell ref="I33:M33"/>
    <mergeCell ref="I26:J26"/>
    <mergeCell ref="L26:M26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9"/>
  <sheetViews>
    <sheetView topLeftCell="A25" workbookViewId="0">
      <selection activeCell="K40" sqref="K40"/>
    </sheetView>
  </sheetViews>
  <sheetFormatPr baseColWidth="10" defaultRowHeight="14.25" x14ac:dyDescent="0.45"/>
  <sheetData>
    <row r="3" spans="2:12" x14ac:dyDescent="0.45">
      <c r="B3" s="7" t="s">
        <v>22</v>
      </c>
      <c r="C3" s="7"/>
      <c r="D3" s="7" t="s">
        <v>23</v>
      </c>
      <c r="E3" s="7"/>
      <c r="F3" s="7" t="s">
        <v>24</v>
      </c>
      <c r="G3" s="7"/>
      <c r="I3" s="7" t="s">
        <v>25</v>
      </c>
      <c r="J3" s="7"/>
      <c r="K3" s="7" t="s">
        <v>26</v>
      </c>
      <c r="L3" s="7"/>
    </row>
    <row r="4" spans="2:12" x14ac:dyDescent="0.45">
      <c r="B4" t="s">
        <v>27</v>
      </c>
      <c r="C4" t="s">
        <v>28</v>
      </c>
      <c r="D4" t="s">
        <v>29</v>
      </c>
      <c r="E4" t="s">
        <v>30</v>
      </c>
      <c r="F4" t="s">
        <v>27</v>
      </c>
      <c r="G4" t="s">
        <v>28</v>
      </c>
      <c r="I4" t="s">
        <v>27</v>
      </c>
      <c r="J4" t="s">
        <v>28</v>
      </c>
      <c r="K4" t="s">
        <v>27</v>
      </c>
      <c r="L4" t="s">
        <v>28</v>
      </c>
    </row>
    <row r="5" spans="2:12" x14ac:dyDescent="0.45">
      <c r="B5">
        <v>0</v>
      </c>
      <c r="C5">
        <f>2*B5/(1+B5)</f>
        <v>0</v>
      </c>
      <c r="D5">
        <f>1/3</f>
        <v>0.33333333333333331</v>
      </c>
      <c r="E5">
        <v>0.5</v>
      </c>
      <c r="F5">
        <v>0</v>
      </c>
      <c r="G5">
        <f>1-3/2*F5</f>
        <v>1</v>
      </c>
      <c r="I5">
        <v>0.1</v>
      </c>
      <c r="J5">
        <f>1/(6*I5)</f>
        <v>1.6666666666666665</v>
      </c>
      <c r="K5">
        <v>0.1</v>
      </c>
      <c r="L5">
        <f>1-1/(4.5*(1-K5)^2)</f>
        <v>0.72565157750342935</v>
      </c>
    </row>
    <row r="6" spans="2:12" x14ac:dyDescent="0.45">
      <c r="B6">
        <f>B5+0.05</f>
        <v>0.05</v>
      </c>
      <c r="C6">
        <f t="shared" ref="C6:C25" si="0">2*B6/(1+B6)</f>
        <v>9.5238095238095233E-2</v>
      </c>
      <c r="F6">
        <f>F5+0.05</f>
        <v>0.05</v>
      </c>
      <c r="G6">
        <f t="shared" ref="G6:G25" si="1">1-3/2*F6</f>
        <v>0.92500000000000004</v>
      </c>
      <c r="I6">
        <f>I5+0.02</f>
        <v>0.12000000000000001</v>
      </c>
      <c r="J6">
        <f t="shared" ref="J6:J27" si="2">1/(6*I6)</f>
        <v>1.3888888888888886</v>
      </c>
      <c r="K6">
        <f>K5+0.02</f>
        <v>0.12000000000000001</v>
      </c>
      <c r="L6">
        <f t="shared" ref="L6:L27" si="3">1-1/(4.5*(1-K6)^2)</f>
        <v>0.71303948576675846</v>
      </c>
    </row>
    <row r="7" spans="2:12" x14ac:dyDescent="0.45">
      <c r="B7">
        <f t="shared" ref="B7:B25" si="4">B6+0.05</f>
        <v>0.1</v>
      </c>
      <c r="C7">
        <f t="shared" si="0"/>
        <v>0.18181818181818182</v>
      </c>
      <c r="F7">
        <f t="shared" ref="F7:F25" si="5">F6+0.05</f>
        <v>0.1</v>
      </c>
      <c r="G7">
        <f t="shared" si="1"/>
        <v>0.85</v>
      </c>
      <c r="I7">
        <f t="shared" ref="I7:K22" si="6">I6+0.02</f>
        <v>0.14000000000000001</v>
      </c>
      <c r="J7">
        <f t="shared" si="2"/>
        <v>1.1904761904761905</v>
      </c>
      <c r="K7">
        <f t="shared" si="6"/>
        <v>0.14000000000000001</v>
      </c>
      <c r="L7">
        <f t="shared" si="3"/>
        <v>0.69953728742263088</v>
      </c>
    </row>
    <row r="8" spans="2:12" x14ac:dyDescent="0.45">
      <c r="B8">
        <f t="shared" si="4"/>
        <v>0.15000000000000002</v>
      </c>
      <c r="C8">
        <f t="shared" si="0"/>
        <v>0.26086956521739135</v>
      </c>
      <c r="F8">
        <f t="shared" si="5"/>
        <v>0.15000000000000002</v>
      </c>
      <c r="G8">
        <f t="shared" si="1"/>
        <v>0.77499999999999991</v>
      </c>
      <c r="I8">
        <f t="shared" si="6"/>
        <v>0.16</v>
      </c>
      <c r="J8">
        <f t="shared" si="2"/>
        <v>1.0416666666666667</v>
      </c>
      <c r="K8">
        <f t="shared" si="6"/>
        <v>0.16</v>
      </c>
      <c r="L8">
        <f t="shared" si="3"/>
        <v>0.68505920886873262</v>
      </c>
    </row>
    <row r="9" spans="2:12" x14ac:dyDescent="0.45">
      <c r="B9">
        <f t="shared" si="4"/>
        <v>0.2</v>
      </c>
      <c r="C9">
        <f t="shared" si="0"/>
        <v>0.33333333333333337</v>
      </c>
      <c r="F9">
        <f t="shared" si="5"/>
        <v>0.2</v>
      </c>
      <c r="G9">
        <f t="shared" si="1"/>
        <v>0.7</v>
      </c>
      <c r="I9">
        <f t="shared" si="6"/>
        <v>0.18</v>
      </c>
      <c r="J9">
        <f t="shared" si="2"/>
        <v>0.92592592592592582</v>
      </c>
      <c r="K9">
        <f t="shared" si="6"/>
        <v>0.18</v>
      </c>
      <c r="L9">
        <f t="shared" si="3"/>
        <v>0.66950889021085336</v>
      </c>
    </row>
    <row r="10" spans="2:12" x14ac:dyDescent="0.45">
      <c r="B10">
        <f t="shared" si="4"/>
        <v>0.25</v>
      </c>
      <c r="C10">
        <f t="shared" si="0"/>
        <v>0.4</v>
      </c>
      <c r="F10">
        <f t="shared" si="5"/>
        <v>0.25</v>
      </c>
      <c r="G10">
        <f t="shared" si="1"/>
        <v>0.625</v>
      </c>
      <c r="I10">
        <f t="shared" si="6"/>
        <v>0.19999999999999998</v>
      </c>
      <c r="J10">
        <f t="shared" si="2"/>
        <v>0.83333333333333337</v>
      </c>
      <c r="K10">
        <f t="shared" si="6"/>
        <v>0.19999999999999998</v>
      </c>
      <c r="L10">
        <f t="shared" si="3"/>
        <v>0.6527777777777779</v>
      </c>
    </row>
    <row r="11" spans="2:12" x14ac:dyDescent="0.45">
      <c r="B11">
        <f t="shared" si="4"/>
        <v>0.3</v>
      </c>
      <c r="C11">
        <f t="shared" si="0"/>
        <v>0.46153846153846151</v>
      </c>
      <c r="F11">
        <f t="shared" si="5"/>
        <v>0.3</v>
      </c>
      <c r="G11">
        <f t="shared" si="1"/>
        <v>0.55000000000000004</v>
      </c>
      <c r="I11">
        <f t="shared" si="6"/>
        <v>0.21999999999999997</v>
      </c>
      <c r="J11">
        <f t="shared" si="2"/>
        <v>0.75757575757575768</v>
      </c>
      <c r="K11">
        <f t="shared" si="6"/>
        <v>0.21999999999999997</v>
      </c>
      <c r="L11">
        <f t="shared" si="3"/>
        <v>0.63474322448681431</v>
      </c>
    </row>
    <row r="12" spans="2:12" x14ac:dyDescent="0.45">
      <c r="B12">
        <f t="shared" si="4"/>
        <v>0.35</v>
      </c>
      <c r="C12">
        <f t="shared" si="0"/>
        <v>0.51851851851851849</v>
      </c>
      <c r="F12">
        <f t="shared" si="5"/>
        <v>0.35</v>
      </c>
      <c r="G12">
        <f t="shared" si="1"/>
        <v>0.47500000000000009</v>
      </c>
      <c r="I12">
        <f t="shared" si="6"/>
        <v>0.23999999999999996</v>
      </c>
      <c r="J12">
        <f t="shared" si="2"/>
        <v>0.69444444444444453</v>
      </c>
      <c r="K12">
        <f t="shared" si="6"/>
        <v>0.23999999999999996</v>
      </c>
      <c r="L12">
        <f t="shared" si="3"/>
        <v>0.61526623576485073</v>
      </c>
    </row>
    <row r="13" spans="2:12" x14ac:dyDescent="0.45">
      <c r="B13">
        <f t="shared" si="4"/>
        <v>0.39999999999999997</v>
      </c>
      <c r="C13">
        <f t="shared" si="0"/>
        <v>0.5714285714285714</v>
      </c>
      <c r="F13">
        <f t="shared" si="5"/>
        <v>0.39999999999999997</v>
      </c>
      <c r="G13">
        <f t="shared" si="1"/>
        <v>0.4</v>
      </c>
      <c r="I13">
        <f t="shared" si="6"/>
        <v>0.25999999999999995</v>
      </c>
      <c r="J13">
        <f t="shared" si="2"/>
        <v>0.64102564102564119</v>
      </c>
      <c r="K13">
        <f t="shared" si="6"/>
        <v>0.25999999999999995</v>
      </c>
      <c r="L13">
        <f t="shared" si="3"/>
        <v>0.59418878337797254</v>
      </c>
    </row>
    <row r="14" spans="2:12" x14ac:dyDescent="0.45">
      <c r="B14">
        <f t="shared" si="4"/>
        <v>0.44999999999999996</v>
      </c>
      <c r="C14">
        <f t="shared" si="0"/>
        <v>0.6206896551724137</v>
      </c>
      <c r="F14">
        <f t="shared" si="5"/>
        <v>0.44999999999999996</v>
      </c>
      <c r="G14">
        <f t="shared" si="1"/>
        <v>0.32500000000000007</v>
      </c>
      <c r="I14">
        <f t="shared" si="6"/>
        <v>0.27999999999999997</v>
      </c>
      <c r="J14">
        <f t="shared" si="2"/>
        <v>0.59523809523809534</v>
      </c>
      <c r="K14">
        <f t="shared" si="6"/>
        <v>0.27999999999999997</v>
      </c>
      <c r="L14">
        <f t="shared" si="3"/>
        <v>0.57133058984910834</v>
      </c>
    </row>
    <row r="15" spans="2:12" x14ac:dyDescent="0.45">
      <c r="B15">
        <f t="shared" si="4"/>
        <v>0.49999999999999994</v>
      </c>
      <c r="C15">
        <f t="shared" si="0"/>
        <v>0.66666666666666663</v>
      </c>
      <c r="F15">
        <f t="shared" si="5"/>
        <v>0.49999999999999994</v>
      </c>
      <c r="G15">
        <f t="shared" si="1"/>
        <v>0.25000000000000011</v>
      </c>
      <c r="I15">
        <f t="shared" si="6"/>
        <v>0.3</v>
      </c>
      <c r="J15">
        <f t="shared" si="2"/>
        <v>0.55555555555555558</v>
      </c>
      <c r="K15">
        <f t="shared" si="6"/>
        <v>0.3</v>
      </c>
      <c r="L15">
        <f t="shared" si="3"/>
        <v>0.54648526077097492</v>
      </c>
    </row>
    <row r="16" spans="2:12" x14ac:dyDescent="0.45">
      <c r="B16">
        <f t="shared" si="4"/>
        <v>0.54999999999999993</v>
      </c>
      <c r="C16">
        <f t="shared" si="0"/>
        <v>0.70967741935483875</v>
      </c>
      <c r="F16">
        <f t="shared" si="5"/>
        <v>0.54999999999999993</v>
      </c>
      <c r="G16">
        <f t="shared" si="1"/>
        <v>0.17500000000000004</v>
      </c>
      <c r="I16">
        <f t="shared" si="6"/>
        <v>0.32</v>
      </c>
      <c r="J16">
        <f t="shared" si="2"/>
        <v>0.52083333333333337</v>
      </c>
      <c r="K16">
        <f t="shared" si="6"/>
        <v>0.32</v>
      </c>
      <c r="L16">
        <f t="shared" si="3"/>
        <v>0.51941560938100717</v>
      </c>
    </row>
    <row r="17" spans="2:12" x14ac:dyDescent="0.45">
      <c r="B17">
        <f t="shared" si="4"/>
        <v>0.6</v>
      </c>
      <c r="C17">
        <f t="shared" si="0"/>
        <v>0.74999999999999989</v>
      </c>
      <c r="F17">
        <f t="shared" si="5"/>
        <v>0.6</v>
      </c>
      <c r="G17">
        <f t="shared" si="1"/>
        <v>0.10000000000000009</v>
      </c>
      <c r="I17">
        <f t="shared" si="6"/>
        <v>0.34</v>
      </c>
      <c r="J17">
        <f t="shared" si="2"/>
        <v>0.49019607843137253</v>
      </c>
      <c r="K17">
        <f t="shared" si="6"/>
        <v>0.34</v>
      </c>
      <c r="L17">
        <f t="shared" si="3"/>
        <v>0.48984797469645946</v>
      </c>
    </row>
    <row r="18" spans="2:12" x14ac:dyDescent="0.45">
      <c r="B18">
        <f t="shared" si="4"/>
        <v>0.65</v>
      </c>
      <c r="C18">
        <f t="shared" si="0"/>
        <v>0.78787878787878796</v>
      </c>
      <c r="F18">
        <f t="shared" si="5"/>
        <v>0.65</v>
      </c>
      <c r="G18">
        <f t="shared" si="1"/>
        <v>2.4999999999999911E-2</v>
      </c>
      <c r="I18">
        <f t="shared" si="6"/>
        <v>0.36000000000000004</v>
      </c>
      <c r="J18">
        <f t="shared" si="2"/>
        <v>0.46296296296296291</v>
      </c>
      <c r="K18">
        <f t="shared" si="6"/>
        <v>0.36000000000000004</v>
      </c>
      <c r="L18">
        <f t="shared" si="3"/>
        <v>0.45746527777777757</v>
      </c>
    </row>
    <row r="19" spans="2:12" x14ac:dyDescent="0.45">
      <c r="B19">
        <f t="shared" si="4"/>
        <v>0.70000000000000007</v>
      </c>
      <c r="C19">
        <f t="shared" si="0"/>
        <v>0.82352941176470584</v>
      </c>
      <c r="F19">
        <f t="shared" si="5"/>
        <v>0.70000000000000007</v>
      </c>
      <c r="G19">
        <f t="shared" si="1"/>
        <v>-5.0000000000000044E-2</v>
      </c>
      <c r="I19">
        <f t="shared" si="6"/>
        <v>0.38000000000000006</v>
      </c>
      <c r="J19">
        <f t="shared" si="2"/>
        <v>0.43859649122807015</v>
      </c>
      <c r="K19">
        <f t="shared" si="6"/>
        <v>0.38000000000000006</v>
      </c>
      <c r="L19">
        <f t="shared" si="3"/>
        <v>0.42189848537403141</v>
      </c>
    </row>
    <row r="20" spans="2:12" x14ac:dyDescent="0.45">
      <c r="B20">
        <f t="shared" si="4"/>
        <v>0.75000000000000011</v>
      </c>
      <c r="C20">
        <f t="shared" si="0"/>
        <v>0.85714285714285732</v>
      </c>
      <c r="F20">
        <f t="shared" si="5"/>
        <v>0.75000000000000011</v>
      </c>
      <c r="G20">
        <f t="shared" si="1"/>
        <v>-0.12500000000000022</v>
      </c>
      <c r="I20">
        <f t="shared" si="6"/>
        <v>0.40000000000000008</v>
      </c>
      <c r="J20">
        <f t="shared" si="2"/>
        <v>0.41666666666666663</v>
      </c>
      <c r="K20">
        <f t="shared" si="6"/>
        <v>0.40000000000000008</v>
      </c>
      <c r="L20">
        <f t="shared" si="3"/>
        <v>0.38271604938271575</v>
      </c>
    </row>
    <row r="21" spans="2:12" x14ac:dyDescent="0.45">
      <c r="B21">
        <f t="shared" si="4"/>
        <v>0.80000000000000016</v>
      </c>
      <c r="C21">
        <f t="shared" si="0"/>
        <v>0.88888888888888895</v>
      </c>
      <c r="F21">
        <f t="shared" si="5"/>
        <v>0.80000000000000016</v>
      </c>
      <c r="G21">
        <f t="shared" si="1"/>
        <v>-0.20000000000000018</v>
      </c>
      <c r="I21">
        <f t="shared" si="6"/>
        <v>0.4200000000000001</v>
      </c>
      <c r="J21">
        <f t="shared" si="2"/>
        <v>0.39682539682539675</v>
      </c>
      <c r="K21">
        <f t="shared" si="6"/>
        <v>0.4200000000000001</v>
      </c>
      <c r="L21">
        <f t="shared" si="3"/>
        <v>0.33941075439291812</v>
      </c>
    </row>
    <row r="22" spans="2:12" x14ac:dyDescent="0.45">
      <c r="B22">
        <f t="shared" si="4"/>
        <v>0.8500000000000002</v>
      </c>
      <c r="C22">
        <f t="shared" si="0"/>
        <v>0.91891891891891908</v>
      </c>
      <c r="F22">
        <f t="shared" si="5"/>
        <v>0.8500000000000002</v>
      </c>
      <c r="G22">
        <f t="shared" si="1"/>
        <v>-0.27500000000000036</v>
      </c>
      <c r="I22">
        <f t="shared" si="6"/>
        <v>0.44000000000000011</v>
      </c>
      <c r="J22">
        <f t="shared" si="2"/>
        <v>0.37878787878787873</v>
      </c>
      <c r="K22">
        <f t="shared" si="6"/>
        <v>0.44000000000000011</v>
      </c>
      <c r="L22">
        <f t="shared" si="3"/>
        <v>0.29138321995464811</v>
      </c>
    </row>
    <row r="23" spans="2:12" x14ac:dyDescent="0.45">
      <c r="B23">
        <f t="shared" si="4"/>
        <v>0.90000000000000024</v>
      </c>
      <c r="C23">
        <f t="shared" si="0"/>
        <v>0.94736842105263164</v>
      </c>
      <c r="F23">
        <f t="shared" si="5"/>
        <v>0.90000000000000024</v>
      </c>
      <c r="G23">
        <f t="shared" si="1"/>
        <v>-0.35000000000000031</v>
      </c>
      <c r="I23">
        <f t="shared" ref="I23:K27" si="7">I22+0.02</f>
        <v>0.46000000000000013</v>
      </c>
      <c r="J23">
        <f t="shared" si="2"/>
        <v>0.36231884057971003</v>
      </c>
      <c r="K23">
        <f t="shared" si="7"/>
        <v>0.46000000000000013</v>
      </c>
      <c r="L23">
        <f t="shared" si="3"/>
        <v>0.23792104862063657</v>
      </c>
    </row>
    <row r="24" spans="2:12" x14ac:dyDescent="0.45">
      <c r="B24">
        <f t="shared" si="4"/>
        <v>0.95000000000000029</v>
      </c>
      <c r="C24">
        <f t="shared" si="0"/>
        <v>0.97435897435897456</v>
      </c>
      <c r="F24">
        <f t="shared" si="5"/>
        <v>0.95000000000000029</v>
      </c>
      <c r="G24">
        <f t="shared" si="1"/>
        <v>-0.42500000000000049</v>
      </c>
      <c r="I24">
        <f t="shared" si="7"/>
        <v>0.48000000000000015</v>
      </c>
      <c r="J24">
        <f t="shared" si="2"/>
        <v>0.34722222222222215</v>
      </c>
      <c r="K24">
        <f t="shared" si="7"/>
        <v>0.48000000000000015</v>
      </c>
      <c r="L24">
        <f t="shared" si="3"/>
        <v>0.17817225509533152</v>
      </c>
    </row>
    <row r="25" spans="2:12" x14ac:dyDescent="0.45">
      <c r="B25">
        <f t="shared" si="4"/>
        <v>1.0000000000000002</v>
      </c>
      <c r="C25">
        <f t="shared" si="0"/>
        <v>1.0000000000000002</v>
      </c>
      <c r="F25">
        <f t="shared" si="5"/>
        <v>1.0000000000000002</v>
      </c>
      <c r="G25">
        <f t="shared" si="1"/>
        <v>-0.50000000000000044</v>
      </c>
      <c r="I25">
        <f t="shared" si="7"/>
        <v>0.50000000000000011</v>
      </c>
      <c r="J25">
        <f t="shared" si="2"/>
        <v>0.33333333333333326</v>
      </c>
      <c r="K25">
        <f t="shared" si="7"/>
        <v>0.50000000000000011</v>
      </c>
      <c r="L25">
        <f t="shared" si="3"/>
        <v>0.11111111111111072</v>
      </c>
    </row>
    <row r="26" spans="2:12" x14ac:dyDescent="0.45">
      <c r="I26">
        <f t="shared" si="7"/>
        <v>0.52000000000000013</v>
      </c>
      <c r="J26">
        <f t="shared" si="2"/>
        <v>0.32051282051282043</v>
      </c>
      <c r="K26">
        <f t="shared" si="7"/>
        <v>0.52000000000000013</v>
      </c>
      <c r="L26">
        <f t="shared" si="3"/>
        <v>3.5493827160493319E-2</v>
      </c>
    </row>
    <row r="27" spans="2:12" x14ac:dyDescent="0.45">
      <c r="B27" t="s">
        <v>31</v>
      </c>
      <c r="C27" t="s">
        <v>31</v>
      </c>
      <c r="I27">
        <f t="shared" si="7"/>
        <v>0.54000000000000015</v>
      </c>
      <c r="J27">
        <f t="shared" si="2"/>
        <v>0.30864197530864185</v>
      </c>
      <c r="K27">
        <f t="shared" si="7"/>
        <v>0.54000000000000015</v>
      </c>
      <c r="L27">
        <f t="shared" si="3"/>
        <v>-5.0199537912203995E-2</v>
      </c>
    </row>
    <row r="28" spans="2:12" x14ac:dyDescent="0.45">
      <c r="B28">
        <v>0</v>
      </c>
      <c r="C28">
        <v>0</v>
      </c>
    </row>
    <row r="29" spans="2:12" x14ac:dyDescent="0.45">
      <c r="B29">
        <v>1</v>
      </c>
      <c r="C29">
        <v>1</v>
      </c>
    </row>
  </sheetData>
  <mergeCells count="5">
    <mergeCell ref="B3:C3"/>
    <mergeCell ref="D3:E3"/>
    <mergeCell ref="F3:G3"/>
    <mergeCell ref="I3:J3"/>
    <mergeCell ref="K3:L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A1</vt:lpstr>
      <vt:lpstr>Tabelle1-A2</vt:lpstr>
      <vt:lpstr>A2</vt:lpstr>
      <vt:lpstr>A3_Kontraktkurve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</dc:creator>
  <cp:lastModifiedBy>be1046</cp:lastModifiedBy>
  <dcterms:created xsi:type="dcterms:W3CDTF">2019-10-21T14:14:59Z</dcterms:created>
  <dcterms:modified xsi:type="dcterms:W3CDTF">2021-03-25T15:19:53Z</dcterms:modified>
</cp:coreProperties>
</file>