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1046\Nextcloud\2023WS\Macro\Lecture\"/>
    </mc:Choice>
  </mc:AlternateContent>
  <xr:revisionPtr revIDLastSave="0" documentId="13_ncr:1_{434E90CD-7206-4E07-BB3D-B4C820F7D9E2}" xr6:coauthVersionLast="47" xr6:coauthVersionMax="47" xr10:uidLastSave="{00000000-0000-0000-0000-000000000000}"/>
  <bookViews>
    <workbookView xWindow="4545" yWindow="405" windowWidth="23325" windowHeight="14355" activeTab="2" xr2:uid="{71249A89-6DE9-49ED-852D-507AD50DA320}"/>
  </bookViews>
  <sheets>
    <sheet name="GDP-Growth" sheetId="3" r:id="rId1"/>
    <sheet name="Inflation" sheetId="5" r:id="rId2"/>
    <sheet name="Tabelle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6" l="1"/>
  <c r="I11" i="6"/>
  <c r="I10" i="6"/>
  <c r="I9" i="6"/>
  <c r="I8" i="6"/>
  <c r="H9" i="6"/>
  <c r="H8" i="6"/>
  <c r="G9" i="6"/>
  <c r="G8" i="6"/>
  <c r="F9" i="6"/>
  <c r="F8" i="6"/>
  <c r="F7" i="6"/>
  <c r="E9" i="6"/>
  <c r="E8" i="6"/>
  <c r="E7" i="6"/>
  <c r="F5" i="5"/>
  <c r="F6" i="5"/>
  <c r="G6" i="5" s="1"/>
  <c r="F7" i="5"/>
  <c r="H6" i="5" l="1"/>
  <c r="G10" i="5"/>
  <c r="G7" i="5"/>
  <c r="F7" i="3"/>
  <c r="L8" i="3"/>
  <c r="K8" i="3"/>
  <c r="J10" i="3"/>
  <c r="J9" i="3"/>
  <c r="J8" i="3"/>
  <c r="H10" i="3"/>
  <c r="H9" i="3"/>
  <c r="H8" i="3"/>
  <c r="H7" i="3"/>
  <c r="M6" i="3"/>
  <c r="M5" i="3"/>
  <c r="M4" i="3"/>
  <c r="L6" i="3"/>
  <c r="L5" i="3"/>
  <c r="L4" i="3"/>
  <c r="L3" i="3"/>
  <c r="K6" i="3"/>
  <c r="K5" i="3"/>
  <c r="K4" i="3"/>
  <c r="J5" i="3"/>
  <c r="J6" i="3" s="1"/>
  <c r="J4" i="3"/>
  <c r="I5" i="3"/>
  <c r="I6" i="3"/>
  <c r="I4" i="3"/>
  <c r="H6" i="3"/>
  <c r="H5" i="3"/>
  <c r="H4" i="3"/>
  <c r="G6" i="3"/>
  <c r="G5" i="3"/>
  <c r="G4" i="3"/>
  <c r="F6" i="3"/>
  <c r="F5" i="3"/>
  <c r="F4" i="3"/>
  <c r="F3" i="3"/>
  <c r="G11" i="3"/>
  <c r="I17" i="3"/>
  <c r="F17" i="3"/>
  <c r="I16" i="3"/>
  <c r="F16" i="3"/>
  <c r="A16" i="3"/>
  <c r="A15" i="3" s="1"/>
  <c r="A14" i="3" s="1"/>
  <c r="J15" i="3"/>
  <c r="J16" i="3" s="1"/>
  <c r="K16" i="3" s="1"/>
  <c r="I15" i="3"/>
  <c r="G15" i="3"/>
  <c r="F15" i="3"/>
  <c r="L14" i="3"/>
  <c r="F14" i="3"/>
  <c r="A5" i="3"/>
  <c r="A4" i="3"/>
  <c r="A3" i="3" s="1"/>
  <c r="G11" i="5" l="1"/>
  <c r="H7" i="5"/>
  <c r="D10" i="5"/>
  <c r="D11" i="5"/>
  <c r="G16" i="3"/>
  <c r="G17" i="3" s="1"/>
  <c r="L15" i="3"/>
  <c r="M15" i="3" s="1"/>
  <c r="H16" i="3"/>
  <c r="K15" i="3"/>
  <c r="J17" i="3"/>
  <c r="K17" i="3" s="1"/>
  <c r="H15" i="3"/>
  <c r="L16" i="3" l="1"/>
  <c r="M16" i="3" s="1"/>
  <c r="N16" i="3" s="1"/>
  <c r="N15" i="3"/>
  <c r="H17" i="3"/>
  <c r="L17" i="3"/>
  <c r="M17" i="3" l="1"/>
  <c r="N17" i="3" s="1"/>
</calcChain>
</file>

<file path=xl/sharedStrings.xml><?xml version="1.0" encoding="utf-8"?>
<sst xmlns="http://schemas.openxmlformats.org/spreadsheetml/2006/main" count="57" uniqueCount="33">
  <si>
    <t>Butter (500g)</t>
  </si>
  <si>
    <t>Inflation</t>
  </si>
  <si>
    <t xml:space="preserve">(Euro) </t>
  </si>
  <si>
    <t>Milk (1L)</t>
  </si>
  <si>
    <t>Price</t>
  </si>
  <si>
    <t xml:space="preserve">Weight </t>
  </si>
  <si>
    <t>Basket</t>
  </si>
  <si>
    <t>Priceindex</t>
  </si>
  <si>
    <t>P1</t>
  </si>
  <si>
    <t>m1</t>
  </si>
  <si>
    <t>P2</t>
  </si>
  <si>
    <t>m2</t>
  </si>
  <si>
    <t>GDPnom</t>
  </si>
  <si>
    <t>Index GDPnom 2016=100</t>
  </si>
  <si>
    <t>Growth GDPnom</t>
  </si>
  <si>
    <t>GDPreal</t>
  </si>
  <si>
    <t>Index GDPreal 2016=100</t>
  </si>
  <si>
    <t>Growth GDPreal</t>
  </si>
  <si>
    <t>Index GDP-Deflator 2016=100</t>
  </si>
  <si>
    <t>Growth GDP-Deflator</t>
  </si>
  <si>
    <t>Inflation factors</t>
  </si>
  <si>
    <t>sum</t>
  </si>
  <si>
    <t>nominal GDP growth factors</t>
  </si>
  <si>
    <t>average grwoth rate</t>
  </si>
  <si>
    <t>Average inflation rate</t>
  </si>
  <si>
    <t>G-mean</t>
  </si>
  <si>
    <t>Time t</t>
  </si>
  <si>
    <t>A</t>
  </si>
  <si>
    <t>B</t>
  </si>
  <si>
    <t>growth factor</t>
  </si>
  <si>
    <t>Average Infl</t>
  </si>
  <si>
    <t>n</t>
  </si>
  <si>
    <t>nominal interest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</si>
</sst>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000000"/>
      <name val="Calibri"/>
      <family val="2"/>
    </font>
    <font>
      <sz val="8.5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2" fontId="3" fillId="0" borderId="1" xfId="0" applyNumberFormat="1" applyFont="1" applyBorder="1" applyAlignment="1">
      <alignment horizontal="center" vertical="center" wrapText="1" readingOrder="1"/>
    </xf>
    <xf numFmtId="10" fontId="3" fillId="0" borderId="1" xfId="1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wrapText="1"/>
    </xf>
    <xf numFmtId="10" fontId="0" fillId="0" borderId="0" xfId="0" applyNumberFormat="1"/>
    <xf numFmtId="0" fontId="5" fillId="0" borderId="7" xfId="0" applyFont="1" applyBorder="1"/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10" fontId="5" fillId="0" borderId="7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10" fontId="5" fillId="0" borderId="0" xfId="1" applyNumberFormat="1" applyFont="1" applyFill="1" applyBorder="1" applyAlignment="1">
      <alignment horizontal="center" vertical="center"/>
    </xf>
    <xf numFmtId="10" fontId="0" fillId="0" borderId="0" xfId="1" applyNumberFormat="1" applyFont="1"/>
    <xf numFmtId="0" fontId="3" fillId="0" borderId="2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 readingOrder="1"/>
    </xf>
    <xf numFmtId="0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244220</xdr:colOff>
      <xdr:row>5</xdr:row>
      <xdr:rowOff>96300</xdr:rowOff>
    </xdr:from>
    <xdr:to>
      <xdr:col>5</xdr:col>
      <xdr:colOff>248540</xdr:colOff>
      <xdr:row>5</xdr:row>
      <xdr:rowOff>98100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Freihand 1">
              <a:extLst>
                <a:ext uri="{FF2B5EF4-FFF2-40B4-BE49-F238E27FC236}">
                  <a16:creationId xmlns:a16="http://schemas.microsoft.com/office/drawing/2014/main" id="{08357C39-7814-8218-6792-401BE1F8873A}"/>
                </a:ext>
              </a:extLst>
            </xdr14:cNvPr>
            <xdr14:cNvContentPartPr/>
          </xdr14:nvContentPartPr>
          <xdr14:nvPr macro=""/>
          <xdr14:xfrm>
            <a:off x="3609720" y="1582200"/>
            <a:ext cx="4320" cy="1800"/>
          </xdr14:xfrm>
        </xdr:contentPart>
      </mc:Choice>
      <mc:Fallback xmlns="">
        <xdr:pic>
          <xdr:nvPicPr>
            <xdr:cNvPr id="2" name="Freihand 1">
              <a:extLst>
                <a:ext uri="{FF2B5EF4-FFF2-40B4-BE49-F238E27FC236}">
                  <a16:creationId xmlns:a16="http://schemas.microsoft.com/office/drawing/2014/main" id="{08357C39-7814-8218-6792-401BE1F8873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600720" y="1573560"/>
              <a:ext cx="21960" cy="19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10-06T09:10:40.10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3 2 14379,'-3'0'40,"6"0"-24,-2-1-80,0 1-64,2 4 88,0-4-16</inkml:trace>
</inkml: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0BB16-BF94-4534-A9F6-1627512C69A1}">
  <dimension ref="A2:N19"/>
  <sheetViews>
    <sheetView workbookViewId="0">
      <selection activeCell="F7" sqref="F7"/>
    </sheetView>
  </sheetViews>
  <sheetFormatPr baseColWidth="10" defaultRowHeight="15" x14ac:dyDescent="0.25"/>
  <cols>
    <col min="1" max="12" width="9.5703125" customWidth="1"/>
  </cols>
  <sheetData>
    <row r="2" spans="1:14" ht="60" x14ac:dyDescent="0.25">
      <c r="A2" s="8"/>
      <c r="B2" s="9" t="s">
        <v>8</v>
      </c>
      <c r="C2" s="9" t="s">
        <v>9</v>
      </c>
      <c r="D2" s="9" t="s">
        <v>10</v>
      </c>
      <c r="E2" s="9" t="s">
        <v>11</v>
      </c>
      <c r="F2" s="9" t="s">
        <v>12</v>
      </c>
      <c r="G2" s="9" t="s">
        <v>13</v>
      </c>
      <c r="H2" s="9" t="s">
        <v>14</v>
      </c>
      <c r="I2" s="9" t="s">
        <v>15</v>
      </c>
      <c r="J2" s="9" t="s">
        <v>16</v>
      </c>
      <c r="K2" s="9" t="s">
        <v>17</v>
      </c>
      <c r="L2" s="9" t="s">
        <v>18</v>
      </c>
      <c r="M2" s="9" t="s">
        <v>19</v>
      </c>
      <c r="N2" s="9"/>
    </row>
    <row r="3" spans="1:14" ht="29.45" customHeight="1" x14ac:dyDescent="0.25">
      <c r="A3" s="10">
        <f>A4-1</f>
        <v>2016</v>
      </c>
      <c r="B3" s="10">
        <v>0.9</v>
      </c>
      <c r="C3" s="10">
        <v>100</v>
      </c>
      <c r="D3" s="10">
        <v>2</v>
      </c>
      <c r="E3" s="10">
        <v>200</v>
      </c>
      <c r="F3" s="11">
        <f>B3*C3+D3*E3</f>
        <v>490</v>
      </c>
      <c r="G3" s="11">
        <v>100</v>
      </c>
      <c r="H3" s="11"/>
      <c r="I3" s="11"/>
      <c r="J3" s="11">
        <v>100</v>
      </c>
      <c r="K3" s="11"/>
      <c r="L3" s="12">
        <f>G3/J3*100</f>
        <v>100</v>
      </c>
      <c r="M3" s="11"/>
      <c r="N3" s="11"/>
    </row>
    <row r="4" spans="1:14" ht="29.45" customHeight="1" x14ac:dyDescent="0.25">
      <c r="A4" s="10">
        <f>A5-1</f>
        <v>2017</v>
      </c>
      <c r="B4" s="10">
        <v>1</v>
      </c>
      <c r="C4" s="10">
        <v>100</v>
      </c>
      <c r="D4" s="10">
        <v>2</v>
      </c>
      <c r="E4" s="10">
        <v>210</v>
      </c>
      <c r="F4" s="11">
        <f t="shared" ref="F4:F6" si="0">B4*C4+D4*E4</f>
        <v>520</v>
      </c>
      <c r="G4" s="11">
        <f>F4/F3*G3</f>
        <v>106.12244897959184</v>
      </c>
      <c r="H4" s="13">
        <f>(G4-G3)/G3</f>
        <v>6.1224489795918373E-2</v>
      </c>
      <c r="I4" s="11">
        <f>B3*C4+D3*E4</f>
        <v>510</v>
      </c>
      <c r="J4" s="11">
        <f>J3*I4/F3</f>
        <v>104.08163265306122</v>
      </c>
      <c r="K4" s="13">
        <f>(J4-J3)/J3</f>
        <v>4.08163265306122E-2</v>
      </c>
      <c r="L4" s="12">
        <f>G4/J4*100</f>
        <v>101.96078431372551</v>
      </c>
      <c r="M4" s="13">
        <f>(L4-L3)/L3</f>
        <v>1.9607843137255117E-2</v>
      </c>
      <c r="N4" s="12"/>
    </row>
    <row r="5" spans="1:14" ht="30" customHeight="1" x14ac:dyDescent="0.25">
      <c r="A5" s="10">
        <f>A6-1</f>
        <v>2018</v>
      </c>
      <c r="B5" s="10">
        <v>1.05</v>
      </c>
      <c r="C5" s="10">
        <v>120</v>
      </c>
      <c r="D5" s="10">
        <v>2.2000000000000002</v>
      </c>
      <c r="E5" s="10">
        <v>220</v>
      </c>
      <c r="F5" s="11">
        <f t="shared" si="0"/>
        <v>610</v>
      </c>
      <c r="G5" s="11">
        <f t="shared" ref="G5:G6" si="1">F5/F4*G4</f>
        <v>124.48979591836735</v>
      </c>
      <c r="H5" s="13">
        <f t="shared" ref="H5:H6" si="2">(G5-G4)/G4</f>
        <v>0.1730769230769231</v>
      </c>
      <c r="I5" s="11">
        <f>B4*C5+D4*E5</f>
        <v>560</v>
      </c>
      <c r="J5" s="11">
        <f t="shared" ref="J5:J6" si="3">J4*I5/F4</f>
        <v>112.08791208791209</v>
      </c>
      <c r="K5" s="13">
        <f t="shared" ref="K5:K6" si="4">(J5-J4)/J4</f>
        <v>7.6923076923076969E-2</v>
      </c>
      <c r="L5" s="12">
        <f>G5/J5*100</f>
        <v>111.06442577030813</v>
      </c>
      <c r="M5" s="13">
        <f t="shared" ref="M5:M6" si="5">(L5-L4)/L4</f>
        <v>8.9285714285714163E-2</v>
      </c>
      <c r="N5" s="12"/>
    </row>
    <row r="6" spans="1:14" ht="30" customHeight="1" x14ac:dyDescent="0.25">
      <c r="A6" s="10">
        <v>2019</v>
      </c>
      <c r="B6" s="10">
        <v>1.2</v>
      </c>
      <c r="C6" s="10">
        <v>140</v>
      </c>
      <c r="D6" s="10">
        <v>2.2999999999999998</v>
      </c>
      <c r="E6" s="10">
        <v>230</v>
      </c>
      <c r="F6" s="11">
        <f t="shared" si="0"/>
        <v>697</v>
      </c>
      <c r="G6" s="11">
        <f t="shared" si="1"/>
        <v>142.24489795918367</v>
      </c>
      <c r="H6" s="13">
        <f t="shared" si="2"/>
        <v>0.14262295081967211</v>
      </c>
      <c r="I6" s="11">
        <f t="shared" ref="I6" si="6">B5*C6+D5*E6</f>
        <v>653</v>
      </c>
      <c r="J6" s="11">
        <f t="shared" si="3"/>
        <v>119.98919113673212</v>
      </c>
      <c r="K6" s="13">
        <f t="shared" si="4"/>
        <v>7.0491803278688495E-2</v>
      </c>
      <c r="L6" s="12">
        <f>G6/J6*100</f>
        <v>118.54809305039014</v>
      </c>
      <c r="M6" s="13">
        <f t="shared" si="5"/>
        <v>6.7381316998468471E-2</v>
      </c>
      <c r="N6" s="12"/>
    </row>
    <row r="7" spans="1:14" ht="30" customHeight="1" x14ac:dyDescent="0.25">
      <c r="A7" s="14"/>
      <c r="B7" s="14"/>
      <c r="C7" s="14"/>
      <c r="D7" s="14"/>
      <c r="E7" s="14"/>
      <c r="F7" s="13">
        <f>AVERAGE(H4:H6)</f>
        <v>0.1256414545641712</v>
      </c>
      <c r="G7" s="15" t="s">
        <v>21</v>
      </c>
      <c r="H7" s="13">
        <f>SUM(H4:H6)/3</f>
        <v>0.1256414545641712</v>
      </c>
      <c r="I7" s="15" t="s">
        <v>22</v>
      </c>
      <c r="J7" s="15"/>
      <c r="K7" s="16" t="s">
        <v>23</v>
      </c>
      <c r="L7" s="15"/>
      <c r="M7" s="16"/>
      <c r="N7" s="16"/>
    </row>
    <row r="8" spans="1:14" ht="30" customHeight="1" x14ac:dyDescent="0.25">
      <c r="A8" s="14"/>
      <c r="B8" s="14"/>
      <c r="C8" s="14"/>
      <c r="D8" s="14"/>
      <c r="E8" s="14"/>
      <c r="F8" s="15"/>
      <c r="G8">
        <v>2017</v>
      </c>
      <c r="H8">
        <f>G3*(1+$H$7)</f>
        <v>112.56414545641711</v>
      </c>
      <c r="I8">
        <v>2017</v>
      </c>
      <c r="J8" s="15">
        <f>G4/G3</f>
        <v>1.0612244897959184</v>
      </c>
      <c r="K8" s="13">
        <f>(J8*J9*J10)^(1/3)-1</f>
        <v>0.12463665094683218</v>
      </c>
      <c r="L8" s="13">
        <f>GEOMEAN(J8:J10)-1</f>
        <v>0.12463665094683218</v>
      </c>
      <c r="M8" s="16"/>
      <c r="N8" s="16"/>
    </row>
    <row r="9" spans="1:14" ht="30" customHeight="1" x14ac:dyDescent="0.25">
      <c r="A9" s="14"/>
      <c r="B9" s="14"/>
      <c r="C9" s="14"/>
      <c r="D9" s="14"/>
      <c r="E9" s="14"/>
      <c r="F9" s="15"/>
      <c r="G9">
        <v>2018</v>
      </c>
      <c r="H9">
        <f>G4*(1+$H$7)</f>
        <v>119.45582783129979</v>
      </c>
      <c r="I9">
        <v>2018</v>
      </c>
      <c r="J9" s="15">
        <f t="shared" ref="J9:J10" si="7">G5/G4</f>
        <v>1.1730769230769231</v>
      </c>
      <c r="K9" s="16"/>
      <c r="L9" s="15"/>
      <c r="M9" s="16"/>
      <c r="N9" s="16"/>
    </row>
    <row r="10" spans="1:14" ht="30" customHeight="1" x14ac:dyDescent="0.25">
      <c r="G10">
        <v>2019</v>
      </c>
      <c r="H10">
        <f>G5*(1+$H$7)</f>
        <v>140.13087495594783</v>
      </c>
      <c r="I10">
        <v>2019</v>
      </c>
      <c r="J10" s="15">
        <f t="shared" si="7"/>
        <v>1.1426229508196721</v>
      </c>
    </row>
    <row r="11" spans="1:14" ht="30" customHeight="1" x14ac:dyDescent="0.25">
      <c r="G11">
        <f>G10*(H7+1)</f>
        <v>2272.6700967650613</v>
      </c>
    </row>
    <row r="13" spans="1:14" ht="60" x14ac:dyDescent="0.25">
      <c r="A13" s="8"/>
      <c r="B13" s="9" t="s">
        <v>8</v>
      </c>
      <c r="C13" s="9" t="s">
        <v>9</v>
      </c>
      <c r="D13" s="9" t="s">
        <v>10</v>
      </c>
      <c r="E13" s="9" t="s">
        <v>11</v>
      </c>
      <c r="F13" s="9" t="s">
        <v>12</v>
      </c>
      <c r="G13" s="9" t="s">
        <v>13</v>
      </c>
      <c r="H13" s="9" t="s">
        <v>14</v>
      </c>
      <c r="I13" s="9" t="s">
        <v>15</v>
      </c>
      <c r="J13" s="9" t="s">
        <v>16</v>
      </c>
      <c r="K13" s="9" t="s">
        <v>14</v>
      </c>
      <c r="L13" s="9" t="s">
        <v>18</v>
      </c>
      <c r="M13" s="9" t="s">
        <v>19</v>
      </c>
      <c r="N13" s="9"/>
    </row>
    <row r="14" spans="1:14" x14ac:dyDescent="0.25">
      <c r="A14" s="10">
        <f>A15-1</f>
        <v>2016</v>
      </c>
      <c r="B14" s="10">
        <v>0.9</v>
      </c>
      <c r="C14" s="10">
        <v>100</v>
      </c>
      <c r="D14" s="10">
        <v>2</v>
      </c>
      <c r="E14" s="10">
        <v>200</v>
      </c>
      <c r="F14" s="11">
        <f>B14*C14+D14*E14</f>
        <v>490</v>
      </c>
      <c r="G14" s="11">
        <v>100</v>
      </c>
      <c r="H14" s="11"/>
      <c r="I14" s="11"/>
      <c r="J14" s="11">
        <v>100</v>
      </c>
      <c r="K14" s="11"/>
      <c r="L14" s="11">
        <f>G14/J14*100</f>
        <v>100</v>
      </c>
      <c r="M14" s="11"/>
      <c r="N14" s="11"/>
    </row>
    <row r="15" spans="1:14" x14ac:dyDescent="0.25">
      <c r="A15" s="10">
        <f>A16-1</f>
        <v>2017</v>
      </c>
      <c r="B15" s="10">
        <v>1</v>
      </c>
      <c r="C15" s="10">
        <v>100</v>
      </c>
      <c r="D15" s="10">
        <v>2</v>
      </c>
      <c r="E15" s="10">
        <v>210</v>
      </c>
      <c r="F15" s="11">
        <f>B15*C15+D15*E15</f>
        <v>520</v>
      </c>
      <c r="G15" s="11">
        <f>F15/F14*G14</f>
        <v>106.12244897959184</v>
      </c>
      <c r="H15" s="13">
        <f>G15/G14-1</f>
        <v>6.1224489795918435E-2</v>
      </c>
      <c r="I15" s="11">
        <f>C15*B14+E15*D14</f>
        <v>510</v>
      </c>
      <c r="J15" s="11">
        <f>(C15*B14+E15*D14)/F14*J14</f>
        <v>104.08163265306123</v>
      </c>
      <c r="K15" s="13">
        <f>J15/J14-1</f>
        <v>4.081632653061229E-2</v>
      </c>
      <c r="L15" s="11">
        <f>G15/J15*100</f>
        <v>101.96078431372548</v>
      </c>
      <c r="M15" s="13">
        <f>L15/L14-1</f>
        <v>1.9607843137254832E-2</v>
      </c>
      <c r="N15" s="13">
        <f>M15+K15</f>
        <v>6.0424169667867123E-2</v>
      </c>
    </row>
    <row r="16" spans="1:14" ht="30" customHeight="1" x14ac:dyDescent="0.25">
      <c r="A16" s="10">
        <f>A17-1</f>
        <v>2018</v>
      </c>
      <c r="B16" s="10">
        <v>1.05</v>
      </c>
      <c r="C16" s="10">
        <v>120</v>
      </c>
      <c r="D16" s="10">
        <v>2.2000000000000002</v>
      </c>
      <c r="E16" s="10">
        <v>220</v>
      </c>
      <c r="F16" s="11">
        <f>B16*C16+D16*E16</f>
        <v>610</v>
      </c>
      <c r="G16" s="11">
        <f>F16/F15*G15</f>
        <v>124.48979591836735</v>
      </c>
      <c r="H16" s="13">
        <f>G16/G15-1</f>
        <v>0.17307692307692313</v>
      </c>
      <c r="I16" s="11">
        <f>C16*B15+E16*D15</f>
        <v>560</v>
      </c>
      <c r="J16" s="11">
        <f>(C16*B15+E16*D15)/F15*J15</f>
        <v>112.08791208791209</v>
      </c>
      <c r="K16" s="13">
        <f>J16/J15-1</f>
        <v>7.6923076923076872E-2</v>
      </c>
      <c r="L16" s="11">
        <f>G16/J16*100</f>
        <v>111.06442577030813</v>
      </c>
      <c r="M16" s="13">
        <f>L16/L15-1</f>
        <v>8.9285714285714413E-2</v>
      </c>
      <c r="N16" s="13">
        <f>M16+K16</f>
        <v>0.16620879120879128</v>
      </c>
    </row>
    <row r="17" spans="1:14" ht="30" customHeight="1" x14ac:dyDescent="0.25">
      <c r="A17" s="10">
        <v>2019</v>
      </c>
      <c r="B17" s="10">
        <v>1.2</v>
      </c>
      <c r="C17" s="10">
        <v>140</v>
      </c>
      <c r="D17" s="10">
        <v>2.2999999999999998</v>
      </c>
      <c r="E17" s="10">
        <v>230</v>
      </c>
      <c r="F17" s="11">
        <f>B17*C17+D17*E17</f>
        <v>697</v>
      </c>
      <c r="G17" s="11">
        <f>F17/F16*G16</f>
        <v>142.24489795918367</v>
      </c>
      <c r="H17" s="13">
        <f>G17/G16-1</f>
        <v>0.14262295081967213</v>
      </c>
      <c r="I17" s="11">
        <f>C17*B16+E17*D16</f>
        <v>653</v>
      </c>
      <c r="J17" s="11">
        <f>(C17*B16+E17*D16)/F16*J16</f>
        <v>119.98919113673212</v>
      </c>
      <c r="K17" s="13">
        <f>J17/J16-1</f>
        <v>7.0491803278688536E-2</v>
      </c>
      <c r="L17" s="11">
        <f>G17/J17*100</f>
        <v>118.54809305039014</v>
      </c>
      <c r="M17" s="13">
        <f>L17/L16-1</f>
        <v>6.7381316998468499E-2</v>
      </c>
      <c r="N17" s="13">
        <f>M17+K17</f>
        <v>0.13787312027715704</v>
      </c>
    </row>
    <row r="18" spans="1:14" ht="30" customHeight="1" x14ac:dyDescent="0.25">
      <c r="A18" s="14"/>
      <c r="B18" s="14"/>
      <c r="C18" s="14"/>
      <c r="D18" s="14"/>
      <c r="E18" s="14"/>
      <c r="F18" s="15"/>
      <c r="G18" s="15"/>
      <c r="H18" s="17"/>
      <c r="I18" s="15"/>
      <c r="J18" s="15"/>
      <c r="K18" s="17"/>
      <c r="L18" s="15"/>
      <c r="M18" s="17"/>
      <c r="N18" s="17"/>
    </row>
    <row r="19" spans="1:14" ht="30" customHeight="1" x14ac:dyDescent="0.25">
      <c r="A19" s="14"/>
      <c r="B19" s="14"/>
      <c r="C19" s="14"/>
      <c r="D19" s="14"/>
      <c r="E19" s="14"/>
      <c r="F19" s="15"/>
      <c r="G19" s="15"/>
      <c r="H19" s="17"/>
      <c r="I19" s="15"/>
      <c r="J19" s="15"/>
      <c r="K19" s="17"/>
      <c r="L19" s="15"/>
      <c r="M19" s="17"/>
      <c r="N19" s="17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6C4CC-0DDD-4B10-887D-6A076B2DBAF0}">
  <dimension ref="A1:H35"/>
  <sheetViews>
    <sheetView workbookViewId="0">
      <selection activeCell="A2" sqref="A2:H7"/>
    </sheetView>
  </sheetViews>
  <sheetFormatPr baseColWidth="10" defaultRowHeight="15" x14ac:dyDescent="0.25"/>
  <cols>
    <col min="7" max="7" width="13" bestFit="1" customWidth="1"/>
    <col min="8" max="8" width="12.28515625" bestFit="1" customWidth="1"/>
  </cols>
  <sheetData>
    <row r="1" spans="1:8" ht="15.75" thickBot="1" x14ac:dyDescent="0.3"/>
    <row r="2" spans="1:8" ht="16.5" thickBot="1" x14ac:dyDescent="0.3">
      <c r="A2" s="1"/>
      <c r="B2" s="27" t="s">
        <v>3</v>
      </c>
      <c r="C2" s="28"/>
      <c r="D2" s="27" t="s">
        <v>0</v>
      </c>
      <c r="E2" s="28"/>
      <c r="F2" s="19"/>
      <c r="G2" s="19"/>
      <c r="H2" s="2"/>
    </row>
    <row r="3" spans="1:8" ht="31.5" customHeight="1" x14ac:dyDescent="0.25">
      <c r="A3" s="29"/>
      <c r="B3" s="20" t="s">
        <v>4</v>
      </c>
      <c r="C3" s="25" t="s">
        <v>5</v>
      </c>
      <c r="D3" s="20" t="s">
        <v>4</v>
      </c>
      <c r="E3" s="25" t="s">
        <v>5</v>
      </c>
      <c r="F3" s="25" t="s">
        <v>6</v>
      </c>
      <c r="G3" s="25" t="s">
        <v>7</v>
      </c>
      <c r="H3" s="25" t="s">
        <v>1</v>
      </c>
    </row>
    <row r="4" spans="1:8" ht="16.5" thickBot="1" x14ac:dyDescent="0.3">
      <c r="A4" s="30"/>
      <c r="B4" s="21" t="s">
        <v>2</v>
      </c>
      <c r="C4" s="26"/>
      <c r="D4" s="21" t="s">
        <v>2</v>
      </c>
      <c r="E4" s="26"/>
      <c r="F4" s="26"/>
      <c r="G4" s="26"/>
      <c r="H4" s="26"/>
    </row>
    <row r="5" spans="1:8" ht="16.5" thickBot="1" x14ac:dyDescent="0.3">
      <c r="A5" s="3">
        <v>2017</v>
      </c>
      <c r="B5" s="3">
        <v>1</v>
      </c>
      <c r="C5" s="3">
        <v>0.3</v>
      </c>
      <c r="D5" s="3">
        <v>0.8</v>
      </c>
      <c r="E5" s="3">
        <v>0.7</v>
      </c>
      <c r="F5" s="3">
        <f>B5*C5+D5*E5</f>
        <v>0.85999999999999988</v>
      </c>
      <c r="G5" s="4">
        <v>100</v>
      </c>
      <c r="H5" s="3"/>
    </row>
    <row r="6" spans="1:8" ht="20.100000000000001" customHeight="1" thickBot="1" x14ac:dyDescent="0.3">
      <c r="A6" s="3">
        <v>2018</v>
      </c>
      <c r="B6" s="3">
        <v>1.1000000000000001</v>
      </c>
      <c r="C6" s="3">
        <v>0.3</v>
      </c>
      <c r="D6" s="3">
        <v>1</v>
      </c>
      <c r="E6" s="3">
        <v>0.7</v>
      </c>
      <c r="F6" s="3">
        <f>B6*C6+D6*E6</f>
        <v>1.03</v>
      </c>
      <c r="G6" s="4">
        <f>F6/F5*G5</f>
        <v>119.76744186046513</v>
      </c>
      <c r="H6" s="5">
        <f>G6/G5-1</f>
        <v>0.19767441860465129</v>
      </c>
    </row>
    <row r="7" spans="1:8" ht="20.100000000000001" customHeight="1" thickBot="1" x14ac:dyDescent="0.3">
      <c r="A7" s="3">
        <v>2019</v>
      </c>
      <c r="B7" s="3">
        <v>1.1499999999999999</v>
      </c>
      <c r="C7" s="3">
        <v>0.3</v>
      </c>
      <c r="D7" s="3">
        <v>1</v>
      </c>
      <c r="E7" s="3">
        <v>0.7</v>
      </c>
      <c r="F7" s="3">
        <f>B7*C7+D7*E7</f>
        <v>1.0449999999999999</v>
      </c>
      <c r="G7" s="4">
        <f>F7/F6*G6</f>
        <v>121.51162790697676</v>
      </c>
      <c r="H7" s="5">
        <f>G7/G6-1</f>
        <v>1.4563106796116498E-2</v>
      </c>
    </row>
    <row r="8" spans="1:8" ht="20.100000000000001" customHeight="1" x14ac:dyDescent="0.25"/>
    <row r="9" spans="1:8" ht="20.100000000000001" customHeight="1" x14ac:dyDescent="0.25">
      <c r="D9" t="s">
        <v>24</v>
      </c>
      <c r="F9" t="s">
        <v>20</v>
      </c>
    </row>
    <row r="10" spans="1:8" ht="20.100000000000001" customHeight="1" x14ac:dyDescent="0.25">
      <c r="D10" s="18">
        <f>(G10*G11)^(1/2)-1</f>
        <v>0.10232312824768752</v>
      </c>
      <c r="F10">
        <v>2018</v>
      </c>
      <c r="G10">
        <f>G6/G5</f>
        <v>1.1976744186046513</v>
      </c>
    </row>
    <row r="11" spans="1:8" ht="20.100000000000001" customHeight="1" x14ac:dyDescent="0.25">
      <c r="C11" t="s">
        <v>25</v>
      </c>
      <c r="D11" s="18">
        <f>GEOMEAN(G10:G11)-1</f>
        <v>0.10232312824768752</v>
      </c>
      <c r="F11">
        <v>2019</v>
      </c>
      <c r="G11">
        <f>G7/G6</f>
        <v>1.0145631067961165</v>
      </c>
    </row>
    <row r="12" spans="1:8" ht="20.100000000000001" customHeight="1" x14ac:dyDescent="0.25">
      <c r="G12" s="18"/>
    </row>
    <row r="16" spans="1:8" ht="16.149999999999999" customHeight="1" x14ac:dyDescent="0.25"/>
    <row r="27" spans="1:8" ht="15.75" thickBot="1" x14ac:dyDescent="0.3"/>
    <row r="28" spans="1:8" ht="16.5" thickBot="1" x14ac:dyDescent="0.3">
      <c r="A28" s="1"/>
      <c r="B28" s="27"/>
      <c r="C28" s="28"/>
      <c r="D28" s="27"/>
      <c r="E28" s="28"/>
      <c r="F28" s="19"/>
      <c r="G28" s="19"/>
      <c r="H28" s="2"/>
    </row>
    <row r="29" spans="1:8" ht="15.75" x14ac:dyDescent="0.25">
      <c r="A29" s="29"/>
      <c r="B29" s="20"/>
      <c r="C29" s="25"/>
      <c r="D29" s="20"/>
      <c r="E29" s="25"/>
      <c r="F29" s="25"/>
      <c r="G29" s="25"/>
      <c r="H29" s="25"/>
    </row>
    <row r="30" spans="1:8" ht="16.5" thickBot="1" x14ac:dyDescent="0.3">
      <c r="A30" s="30"/>
      <c r="B30" s="21"/>
      <c r="C30" s="26"/>
      <c r="D30" s="21"/>
      <c r="E30" s="26"/>
      <c r="F30" s="26"/>
      <c r="G30" s="26"/>
      <c r="H30" s="26"/>
    </row>
    <row r="31" spans="1:8" ht="16.5" thickBot="1" x14ac:dyDescent="0.3">
      <c r="A31" s="3"/>
      <c r="B31" s="3"/>
      <c r="C31" s="3"/>
      <c r="D31" s="3"/>
      <c r="E31" s="3"/>
      <c r="F31" s="3"/>
      <c r="G31" s="4"/>
      <c r="H31" s="3"/>
    </row>
    <row r="32" spans="1:8" ht="16.5" thickBot="1" x14ac:dyDescent="0.3">
      <c r="A32" s="3"/>
      <c r="B32" s="3"/>
      <c r="C32" s="3"/>
      <c r="D32" s="3"/>
      <c r="E32" s="3"/>
      <c r="F32" s="3"/>
      <c r="G32" s="4"/>
      <c r="H32" s="5"/>
    </row>
    <row r="33" spans="1:8" ht="16.5" thickBot="1" x14ac:dyDescent="0.3">
      <c r="A33" s="3"/>
      <c r="B33" s="3"/>
      <c r="C33" s="3"/>
      <c r="D33" s="3"/>
      <c r="E33" s="3"/>
      <c r="F33" s="3"/>
      <c r="G33" s="4"/>
      <c r="H33" s="5"/>
    </row>
    <row r="34" spans="1:8" x14ac:dyDescent="0.25">
      <c r="G34" s="6"/>
      <c r="H34" s="7"/>
    </row>
    <row r="35" spans="1:8" x14ac:dyDescent="0.25">
      <c r="F35" s="6"/>
      <c r="G35" s="6"/>
      <c r="H35" s="7"/>
    </row>
  </sheetData>
  <mergeCells count="16">
    <mergeCell ref="A29:A30"/>
    <mergeCell ref="C29:C30"/>
    <mergeCell ref="E29:E30"/>
    <mergeCell ref="F29:F30"/>
    <mergeCell ref="B2:C2"/>
    <mergeCell ref="D2:E2"/>
    <mergeCell ref="A3:A4"/>
    <mergeCell ref="C3:C4"/>
    <mergeCell ref="E3:E4"/>
    <mergeCell ref="G29:G30"/>
    <mergeCell ref="H29:H30"/>
    <mergeCell ref="F3:F4"/>
    <mergeCell ref="G3:G4"/>
    <mergeCell ref="B28:C28"/>
    <mergeCell ref="D28:E28"/>
    <mergeCell ref="H3:H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FF3FB-2E75-412E-9C8F-1966CC25281D}">
  <dimension ref="A3:L12"/>
  <sheetViews>
    <sheetView tabSelected="1" workbookViewId="0">
      <selection activeCell="L4" sqref="L4"/>
    </sheetView>
  </sheetViews>
  <sheetFormatPr baseColWidth="10" defaultRowHeight="15" x14ac:dyDescent="0.25"/>
  <sheetData>
    <row r="3" spans="1:12" ht="15.75" thickBot="1" x14ac:dyDescent="0.3"/>
    <row r="4" spans="1:12" ht="16.5" thickBot="1" x14ac:dyDescent="0.3">
      <c r="A4" s="1"/>
      <c r="B4" s="27" t="s">
        <v>27</v>
      </c>
      <c r="C4" s="28"/>
      <c r="D4" s="27" t="s">
        <v>28</v>
      </c>
      <c r="E4" s="28"/>
      <c r="F4" s="24"/>
      <c r="G4" s="24"/>
      <c r="H4" s="2"/>
      <c r="K4" t="s">
        <v>32</v>
      </c>
      <c r="L4" s="18">
        <f>(1+0.1)*(1+I11)-1</f>
        <v>0.31475147026783334</v>
      </c>
    </row>
    <row r="5" spans="1:12" ht="15.75" x14ac:dyDescent="0.25">
      <c r="A5" s="29" t="s">
        <v>26</v>
      </c>
      <c r="B5" s="22" t="s">
        <v>4</v>
      </c>
      <c r="C5" s="25" t="s">
        <v>5</v>
      </c>
      <c r="D5" s="22" t="s">
        <v>4</v>
      </c>
      <c r="E5" s="25" t="s">
        <v>5</v>
      </c>
      <c r="F5" s="25" t="s">
        <v>6</v>
      </c>
      <c r="G5" s="25" t="s">
        <v>7</v>
      </c>
      <c r="H5" s="25" t="s">
        <v>1</v>
      </c>
    </row>
    <row r="6" spans="1:12" ht="16.5" thickBot="1" x14ac:dyDescent="0.3">
      <c r="A6" s="30"/>
      <c r="B6" s="23" t="s">
        <v>2</v>
      </c>
      <c r="C6" s="26"/>
      <c r="D6" s="23" t="s">
        <v>2</v>
      </c>
      <c r="E6" s="26"/>
      <c r="F6" s="26"/>
      <c r="G6" s="26"/>
      <c r="H6" s="26"/>
    </row>
    <row r="7" spans="1:12" ht="24.95" customHeight="1" thickBot="1" x14ac:dyDescent="0.3">
      <c r="A7" s="3">
        <v>0</v>
      </c>
      <c r="B7" s="3">
        <v>4</v>
      </c>
      <c r="C7" s="3">
        <v>0.25</v>
      </c>
      <c r="D7" s="3">
        <v>8</v>
      </c>
      <c r="E7" s="3">
        <f>1-C7</f>
        <v>0.75</v>
      </c>
      <c r="F7" s="3">
        <f>B7*C7+D7*E7</f>
        <v>7</v>
      </c>
      <c r="G7" s="4">
        <v>100</v>
      </c>
      <c r="H7" s="3"/>
      <c r="I7" t="s">
        <v>29</v>
      </c>
    </row>
    <row r="8" spans="1:12" ht="24.95" customHeight="1" thickBot="1" x14ac:dyDescent="0.3">
      <c r="A8" s="3">
        <v>1</v>
      </c>
      <c r="B8" s="3">
        <v>12</v>
      </c>
      <c r="C8" s="3">
        <v>0.25</v>
      </c>
      <c r="D8" s="3">
        <v>8</v>
      </c>
      <c r="E8" s="3">
        <f t="shared" ref="E8:E9" si="0">1-C8</f>
        <v>0.75</v>
      </c>
      <c r="F8" s="3">
        <f t="shared" ref="F8:F9" si="1">B8*C8+D8*E8</f>
        <v>9</v>
      </c>
      <c r="G8" s="4">
        <f>F8/F7*G7</f>
        <v>128.57142857142858</v>
      </c>
      <c r="H8" s="5">
        <f>G8/G7-1</f>
        <v>0.28571428571428581</v>
      </c>
      <c r="I8" s="32">
        <f>1+H8</f>
        <v>1.2857142857142858</v>
      </c>
    </row>
    <row r="9" spans="1:12" ht="24.95" customHeight="1" thickBot="1" x14ac:dyDescent="0.3">
      <c r="A9" s="3">
        <v>2</v>
      </c>
      <c r="B9" s="3">
        <v>4</v>
      </c>
      <c r="C9" s="3">
        <v>0.25</v>
      </c>
      <c r="D9" s="3">
        <v>12</v>
      </c>
      <c r="E9" s="3">
        <f t="shared" si="0"/>
        <v>0.75</v>
      </c>
      <c r="F9" s="3">
        <f t="shared" si="1"/>
        <v>10</v>
      </c>
      <c r="G9" s="4">
        <f>F9/F8*G8</f>
        <v>142.85714285714289</v>
      </c>
      <c r="H9" s="5">
        <f>G9/G8-1</f>
        <v>0.11111111111111116</v>
      </c>
      <c r="I9" s="32">
        <f>1+H9</f>
        <v>1.1111111111111112</v>
      </c>
    </row>
    <row r="10" spans="1:12" ht="15.75" x14ac:dyDescent="0.25">
      <c r="A10" s="31"/>
      <c r="I10">
        <f>GEOMEAN(I8:I9)</f>
        <v>1.1952286093343938</v>
      </c>
    </row>
    <row r="11" spans="1:12" x14ac:dyDescent="0.25">
      <c r="H11" t="s">
        <v>30</v>
      </c>
      <c r="I11" s="18">
        <f>I10-1</f>
        <v>0.19522860933439379</v>
      </c>
    </row>
    <row r="12" spans="1:12" x14ac:dyDescent="0.25">
      <c r="H12" t="s">
        <v>31</v>
      </c>
    </row>
  </sheetData>
  <mergeCells count="8">
    <mergeCell ref="G5:G6"/>
    <mergeCell ref="H5:H6"/>
    <mergeCell ref="B4:C4"/>
    <mergeCell ref="D4:E4"/>
    <mergeCell ref="A5:A6"/>
    <mergeCell ref="C5:C6"/>
    <mergeCell ref="E5:E6"/>
    <mergeCell ref="F5:F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GDP-Growth</vt:lpstr>
      <vt:lpstr>Inflation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Köster</dc:creator>
  <cp:lastModifiedBy>Köster, Bernhard Johannes</cp:lastModifiedBy>
  <dcterms:created xsi:type="dcterms:W3CDTF">2022-10-02T18:42:02Z</dcterms:created>
  <dcterms:modified xsi:type="dcterms:W3CDTF">2023-12-14T10:34:35Z</dcterms:modified>
</cp:coreProperties>
</file>