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1046\Nextcloud\Winter2026\GE\"/>
    </mc:Choice>
  </mc:AlternateContent>
  <xr:revisionPtr revIDLastSave="0" documentId="13_ncr:1_{D2008AA9-AA08-4075-910A-5A8169D131A7}" xr6:coauthVersionLast="47" xr6:coauthVersionMax="47" xr10:uidLastSave="{00000000-0000-0000-0000-000000000000}"/>
  <bookViews>
    <workbookView xWindow="9735" yWindow="3090" windowWidth="15150" windowHeight="12285" activeTab="3" xr2:uid="{579089F5-9AD5-4E80-B30C-557AA55ED8C3}"/>
  </bookViews>
  <sheets>
    <sheet name="LinearRegression" sheetId="1" r:id="rId1"/>
    <sheet name="Examples R" sheetId="2" r:id="rId2"/>
    <sheet name="R_R^2" sheetId="3" r:id="rId3"/>
    <sheet name="Germa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8" i="4" l="1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B5" i="4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" i="4"/>
  <c r="D16" i="3"/>
  <c r="D15" i="3"/>
  <c r="D14" i="3"/>
  <c r="H11" i="3"/>
  <c r="G11" i="3"/>
  <c r="H10" i="3"/>
  <c r="H9" i="3"/>
  <c r="H8" i="3"/>
  <c r="H7" i="3"/>
  <c r="H6" i="3"/>
  <c r="H5" i="3"/>
  <c r="G10" i="3"/>
  <c r="G9" i="3"/>
  <c r="G8" i="3"/>
  <c r="G7" i="3"/>
  <c r="G6" i="3"/>
  <c r="G5" i="3"/>
  <c r="E11" i="3"/>
  <c r="F9" i="3"/>
  <c r="F10" i="3"/>
  <c r="F8" i="3"/>
  <c r="F7" i="3"/>
  <c r="F6" i="3"/>
  <c r="F5" i="3"/>
  <c r="D13" i="3"/>
  <c r="D12" i="3"/>
  <c r="D10" i="2"/>
  <c r="I10" i="2"/>
  <c r="E5" i="2"/>
  <c r="E6" i="2" s="1"/>
  <c r="E7" i="2" s="1"/>
  <c r="E8" i="2" s="1"/>
  <c r="E9" i="2" s="1"/>
  <c r="B6" i="2"/>
  <c r="B7" i="2" s="1"/>
  <c r="B8" i="2" s="1"/>
  <c r="B9" i="2" s="1"/>
  <c r="B5" i="2"/>
  <c r="D14" i="1"/>
  <c r="D13" i="1"/>
  <c r="C14" i="1"/>
  <c r="D12" i="1"/>
  <c r="C12" i="1"/>
  <c r="C13" i="1"/>
  <c r="A7" i="1"/>
  <c r="A8" i="1" s="1"/>
  <c r="A9" i="1" s="1"/>
  <c r="A10" i="1" s="1"/>
  <c r="A6" i="1"/>
  <c r="F11" i="1"/>
  <c r="E11" i="1"/>
  <c r="D11" i="1"/>
  <c r="C11" i="1"/>
  <c r="F10" i="1"/>
  <c r="F9" i="1"/>
  <c r="F8" i="1"/>
  <c r="F7" i="1"/>
  <c r="F6" i="1"/>
  <c r="F5" i="1"/>
  <c r="E9" i="1"/>
  <c r="E10" i="1"/>
  <c r="E8" i="1"/>
  <c r="E7" i="1"/>
  <c r="E6" i="1"/>
  <c r="E5" i="1"/>
</calcChain>
</file>

<file path=xl/sharedStrings.xml><?xml version="1.0" encoding="utf-8"?>
<sst xmlns="http://schemas.openxmlformats.org/spreadsheetml/2006/main" count="32" uniqueCount="22">
  <si>
    <t>Visits</t>
  </si>
  <si>
    <t>Sales volume [€]</t>
  </si>
  <si>
    <t>year</t>
  </si>
  <si>
    <t>x</t>
  </si>
  <si>
    <t>y</t>
  </si>
  <si>
    <t>xy</t>
  </si>
  <si>
    <t>x^2</t>
  </si>
  <si>
    <t>Sum</t>
  </si>
  <si>
    <t>N</t>
  </si>
  <si>
    <t>b</t>
  </si>
  <si>
    <t>Average</t>
  </si>
  <si>
    <t>a</t>
  </si>
  <si>
    <t>yhat</t>
  </si>
  <si>
    <t>(yhat-ybar)^2</t>
  </si>
  <si>
    <t>(y-ybar)^2</t>
  </si>
  <si>
    <t>ybar</t>
  </si>
  <si>
    <t>sum</t>
  </si>
  <si>
    <t>R^2</t>
  </si>
  <si>
    <t>R</t>
  </si>
  <si>
    <t>gGDP</t>
  </si>
  <si>
    <t>UE</t>
  </si>
  <si>
    <t>DeltaUE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</si>
</sst>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1">
    <xf numFmtId="0" fontId="0" fillId="0" borderId="0" xfId="0"/>
  </cellXfs>
  <cellStyles count="2">
    <cellStyle name="Standard" xfId="0" builtinId="0"/>
    <cellStyle name="Standard 2" xfId="1" xr:uid="{A625E1F7-ACCE-4CB7-AE6F-2B9EC0581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LinearRegression!$D$4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LinearRegression!$C$5:$C$10</c:f>
              <c:numCache>
                <c:formatCode>General</c:formatCode>
                <c:ptCount val="6"/>
                <c:pt idx="0">
                  <c:v>9</c:v>
                </c:pt>
                <c:pt idx="1">
                  <c:v>11</c:v>
                </c:pt>
                <c:pt idx="2">
                  <c:v>5</c:v>
                </c:pt>
                <c:pt idx="3">
                  <c:v>13</c:v>
                </c:pt>
                <c:pt idx="4">
                  <c:v>20</c:v>
                </c:pt>
                <c:pt idx="5">
                  <c:v>12</c:v>
                </c:pt>
              </c:numCache>
            </c:numRef>
          </c:xVal>
          <c:yVal>
            <c:numRef>
              <c:f>LinearRegression!$D$5:$D$10</c:f>
              <c:numCache>
                <c:formatCode>General</c:formatCode>
                <c:ptCount val="6"/>
                <c:pt idx="0">
                  <c:v>24</c:v>
                </c:pt>
                <c:pt idx="1">
                  <c:v>33</c:v>
                </c:pt>
                <c:pt idx="2">
                  <c:v>10</c:v>
                </c:pt>
                <c:pt idx="3">
                  <c:v>29</c:v>
                </c:pt>
                <c:pt idx="4">
                  <c:v>42</c:v>
                </c:pt>
                <c:pt idx="5">
                  <c:v>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BD-436A-8281-F28F3690D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1773440"/>
        <c:axId val="621774272"/>
      </c:scatterChart>
      <c:valAx>
        <c:axId val="62177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21774272"/>
        <c:crosses val="autoZero"/>
        <c:crossBetween val="midCat"/>
      </c:valAx>
      <c:valAx>
        <c:axId val="62177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21773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'Examples R'!$C$3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0247528433945757"/>
                  <c:y val="-0.1531944444444444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'Examples R'!$B$4:$B$9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</c:numCache>
            </c:numRef>
          </c:xVal>
          <c:yVal>
            <c:numRef>
              <c:f>'Examples R'!$C$4:$C$9</c:f>
              <c:numCache>
                <c:formatCode>General</c:formatCode>
                <c:ptCount val="6"/>
                <c:pt idx="0">
                  <c:v>8</c:v>
                </c:pt>
                <c:pt idx="1">
                  <c:v>12</c:v>
                </c:pt>
                <c:pt idx="2">
                  <c:v>15</c:v>
                </c:pt>
                <c:pt idx="3">
                  <c:v>16</c:v>
                </c:pt>
                <c:pt idx="4">
                  <c:v>21</c:v>
                </c:pt>
                <c:pt idx="5">
                  <c:v>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3D8-473A-92C9-495FE548D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122224"/>
        <c:axId val="610124720"/>
      </c:scatterChart>
      <c:valAx>
        <c:axId val="610122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10124720"/>
        <c:crosses val="autoZero"/>
        <c:crossBetween val="midCat"/>
      </c:valAx>
      <c:valAx>
        <c:axId val="610124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10122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'Examples R'!$F$3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0448381452318459E-3"/>
                  <c:y val="-0.5702114319043453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'Examples R'!$E$4:$E$9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</c:numCache>
            </c:numRef>
          </c:xVal>
          <c:yVal>
            <c:numRef>
              <c:f>'Examples R'!$F$4:$F$9</c:f>
              <c:numCache>
                <c:formatCode>General</c:formatCode>
                <c:ptCount val="6"/>
                <c:pt idx="0">
                  <c:v>24</c:v>
                </c:pt>
                <c:pt idx="1">
                  <c:v>9</c:v>
                </c:pt>
                <c:pt idx="2">
                  <c:v>18</c:v>
                </c:pt>
                <c:pt idx="3">
                  <c:v>8</c:v>
                </c:pt>
                <c:pt idx="4">
                  <c:v>19</c:v>
                </c:pt>
                <c:pt idx="5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35-4B24-BF2A-CD56BE51A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163008"/>
        <c:axId val="382160512"/>
      </c:scatterChart>
      <c:valAx>
        <c:axId val="382163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2160512"/>
        <c:crosses val="autoZero"/>
        <c:crossBetween val="midCat"/>
      </c:valAx>
      <c:valAx>
        <c:axId val="382160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2163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'R_R^2'!$E$4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311461067366583E-3"/>
                  <c:y val="-0.1707855788859725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'R_R^2'!$D$5:$D$10</c:f>
              <c:numCache>
                <c:formatCode>General</c:formatCode>
                <c:ptCount val="6"/>
                <c:pt idx="0">
                  <c:v>9</c:v>
                </c:pt>
                <c:pt idx="1">
                  <c:v>11</c:v>
                </c:pt>
                <c:pt idx="2">
                  <c:v>5</c:v>
                </c:pt>
                <c:pt idx="3">
                  <c:v>13</c:v>
                </c:pt>
                <c:pt idx="4">
                  <c:v>20</c:v>
                </c:pt>
                <c:pt idx="5">
                  <c:v>12</c:v>
                </c:pt>
              </c:numCache>
            </c:numRef>
          </c:xVal>
          <c:yVal>
            <c:numRef>
              <c:f>'R_R^2'!$E$5:$E$10</c:f>
              <c:numCache>
                <c:formatCode>General</c:formatCode>
                <c:ptCount val="6"/>
                <c:pt idx="0">
                  <c:v>24</c:v>
                </c:pt>
                <c:pt idx="1">
                  <c:v>33</c:v>
                </c:pt>
                <c:pt idx="2">
                  <c:v>10</c:v>
                </c:pt>
                <c:pt idx="3">
                  <c:v>29</c:v>
                </c:pt>
                <c:pt idx="4">
                  <c:v>42</c:v>
                </c:pt>
                <c:pt idx="5">
                  <c:v>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9D-46CA-ADA4-6E5FA76D6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1267360"/>
        <c:axId val="841267776"/>
      </c:scatterChart>
      <c:valAx>
        <c:axId val="841267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1267776"/>
        <c:crosses val="autoZero"/>
        <c:crossBetween val="midCat"/>
      </c:valAx>
      <c:valAx>
        <c:axId val="841267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412673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Germany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Germany!$D$2</c:f>
              <c:strCache>
                <c:ptCount val="1"/>
                <c:pt idx="0">
                  <c:v>DeltaUE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Germany!$C$3:$C$48</c:f>
              <c:numCache>
                <c:formatCode>General</c:formatCode>
                <c:ptCount val="46"/>
                <c:pt idx="0">
                  <c:v>1.3</c:v>
                </c:pt>
                <c:pt idx="1">
                  <c:v>0.1</c:v>
                </c:pt>
                <c:pt idx="2">
                  <c:v>-0.8</c:v>
                </c:pt>
                <c:pt idx="3">
                  <c:v>1.6</c:v>
                </c:pt>
                <c:pt idx="4">
                  <c:v>2.8</c:v>
                </c:pt>
                <c:pt idx="5">
                  <c:v>2.2000000000000002</c:v>
                </c:pt>
                <c:pt idx="6">
                  <c:v>2.4</c:v>
                </c:pt>
                <c:pt idx="7">
                  <c:v>1.5</c:v>
                </c:pt>
                <c:pt idx="8">
                  <c:v>3.7</c:v>
                </c:pt>
                <c:pt idx="9">
                  <c:v>3.9</c:v>
                </c:pt>
                <c:pt idx="10">
                  <c:v>5.7</c:v>
                </c:pt>
                <c:pt idx="11">
                  <c:v>5</c:v>
                </c:pt>
                <c:pt idx="12">
                  <c:v>2</c:v>
                </c:pt>
                <c:pt idx="13">
                  <c:v>-1</c:v>
                </c:pt>
                <c:pt idx="14">
                  <c:v>2.6</c:v>
                </c:pt>
                <c:pt idx="15">
                  <c:v>1.5</c:v>
                </c:pt>
                <c:pt idx="16">
                  <c:v>1</c:v>
                </c:pt>
                <c:pt idx="17">
                  <c:v>1.9</c:v>
                </c:pt>
                <c:pt idx="18">
                  <c:v>2.1</c:v>
                </c:pt>
                <c:pt idx="19">
                  <c:v>2.1</c:v>
                </c:pt>
                <c:pt idx="20">
                  <c:v>2.9</c:v>
                </c:pt>
                <c:pt idx="21">
                  <c:v>1.6</c:v>
                </c:pt>
                <c:pt idx="22">
                  <c:v>-0.2</c:v>
                </c:pt>
                <c:pt idx="23">
                  <c:v>-0.5</c:v>
                </c:pt>
                <c:pt idx="24">
                  <c:v>1.2</c:v>
                </c:pt>
                <c:pt idx="25">
                  <c:v>0.9</c:v>
                </c:pt>
                <c:pt idx="26">
                  <c:v>3.9</c:v>
                </c:pt>
                <c:pt idx="27">
                  <c:v>2.9</c:v>
                </c:pt>
                <c:pt idx="28">
                  <c:v>0.9</c:v>
                </c:pt>
                <c:pt idx="29">
                  <c:v>-5.5</c:v>
                </c:pt>
                <c:pt idx="30">
                  <c:v>4.0999999999999996</c:v>
                </c:pt>
                <c:pt idx="31">
                  <c:v>3.8</c:v>
                </c:pt>
                <c:pt idx="32">
                  <c:v>0.5</c:v>
                </c:pt>
                <c:pt idx="33">
                  <c:v>0.5</c:v>
                </c:pt>
                <c:pt idx="34">
                  <c:v>2.2000000000000002</c:v>
                </c:pt>
                <c:pt idx="35">
                  <c:v>1.8</c:v>
                </c:pt>
                <c:pt idx="36">
                  <c:v>2.2999999999999998</c:v>
                </c:pt>
                <c:pt idx="37">
                  <c:v>2.9</c:v>
                </c:pt>
                <c:pt idx="38">
                  <c:v>1.2</c:v>
                </c:pt>
                <c:pt idx="39">
                  <c:v>1.1000000000000001</c:v>
                </c:pt>
                <c:pt idx="40">
                  <c:v>-4</c:v>
                </c:pt>
                <c:pt idx="41">
                  <c:v>4</c:v>
                </c:pt>
                <c:pt idx="42">
                  <c:v>1.9</c:v>
                </c:pt>
                <c:pt idx="43">
                  <c:v>-1</c:v>
                </c:pt>
                <c:pt idx="44">
                  <c:v>0</c:v>
                </c:pt>
                <c:pt idx="45">
                  <c:v>0.2</c:v>
                </c:pt>
              </c:numCache>
            </c:numRef>
          </c:xVal>
          <c:yVal>
            <c:numRef>
              <c:f>Germany!$D$3:$D$48</c:f>
              <c:numCache>
                <c:formatCode>General</c:formatCode>
                <c:ptCount val="46"/>
                <c:pt idx="1">
                  <c:v>1.4</c:v>
                </c:pt>
                <c:pt idx="2">
                  <c:v>1.9000000000000004</c:v>
                </c:pt>
                <c:pt idx="3">
                  <c:v>1.3999999999999995</c:v>
                </c:pt>
                <c:pt idx="4">
                  <c:v>0</c:v>
                </c:pt>
                <c:pt idx="5">
                  <c:v>0</c:v>
                </c:pt>
                <c:pt idx="6">
                  <c:v>-0.29999999999999982</c:v>
                </c:pt>
                <c:pt idx="7">
                  <c:v>0</c:v>
                </c:pt>
                <c:pt idx="8">
                  <c:v>-9.9999999999999645E-2</c:v>
                </c:pt>
                <c:pt idx="9">
                  <c:v>-0.90000000000000036</c:v>
                </c:pt>
                <c:pt idx="10">
                  <c:v>-0.59999999999999964</c:v>
                </c:pt>
                <c:pt idx="11">
                  <c:v>-0.70000000000000018</c:v>
                </c:pt>
                <c:pt idx="12">
                  <c:v>1.0999999999999996</c:v>
                </c:pt>
                <c:pt idx="13">
                  <c:v>1.2000000000000002</c:v>
                </c:pt>
                <c:pt idx="14">
                  <c:v>0.60000000000000053</c:v>
                </c:pt>
                <c:pt idx="15">
                  <c:v>-0.20000000000000107</c:v>
                </c:pt>
                <c:pt idx="16">
                  <c:v>0.70000000000000107</c:v>
                </c:pt>
                <c:pt idx="17">
                  <c:v>0.79999999999999893</c:v>
                </c:pt>
                <c:pt idx="18">
                  <c:v>-0.29999999999999893</c:v>
                </c:pt>
                <c:pt idx="19">
                  <c:v>-0.80000000000000071</c:v>
                </c:pt>
                <c:pt idx="20">
                  <c:v>-0.59999999999999964</c:v>
                </c:pt>
                <c:pt idx="21">
                  <c:v>-0.20000000000000018</c:v>
                </c:pt>
                <c:pt idx="22">
                  <c:v>0.79999999999999982</c:v>
                </c:pt>
                <c:pt idx="23">
                  <c:v>1.0999999999999996</c:v>
                </c:pt>
                <c:pt idx="24">
                  <c:v>0.60000000000000142</c:v>
                </c:pt>
                <c:pt idx="25">
                  <c:v>0.69999999999999929</c:v>
                </c:pt>
                <c:pt idx="26">
                  <c:v>-1</c:v>
                </c:pt>
                <c:pt idx="27">
                  <c:v>-1.5</c:v>
                </c:pt>
                <c:pt idx="28">
                  <c:v>-1.0999999999999996</c:v>
                </c:pt>
                <c:pt idx="29">
                  <c:v>-0.10000000000000053</c:v>
                </c:pt>
                <c:pt idx="30">
                  <c:v>-0.70000000000000018</c:v>
                </c:pt>
                <c:pt idx="31">
                  <c:v>-1.0999999999999996</c:v>
                </c:pt>
                <c:pt idx="32">
                  <c:v>-0.40000000000000036</c:v>
                </c:pt>
                <c:pt idx="33">
                  <c:v>-0.19999999999999929</c:v>
                </c:pt>
                <c:pt idx="34">
                  <c:v>-0.20000000000000018</c:v>
                </c:pt>
                <c:pt idx="35">
                  <c:v>-0.29999999999999982</c:v>
                </c:pt>
                <c:pt idx="36">
                  <c:v>-0.50000000000000044</c:v>
                </c:pt>
                <c:pt idx="37">
                  <c:v>-0.39999999999999991</c:v>
                </c:pt>
                <c:pt idx="38">
                  <c:v>-0.29999999999999982</c:v>
                </c:pt>
                <c:pt idx="39">
                  <c:v>-0.20000000000000018</c:v>
                </c:pt>
                <c:pt idx="40">
                  <c:v>0.60000000000000009</c:v>
                </c:pt>
                <c:pt idx="41">
                  <c:v>0</c:v>
                </c:pt>
                <c:pt idx="42">
                  <c:v>-0.5</c:v>
                </c:pt>
                <c:pt idx="43">
                  <c:v>0</c:v>
                </c:pt>
                <c:pt idx="44">
                  <c:v>0.29999999999999982</c:v>
                </c:pt>
                <c:pt idx="45">
                  <c:v>0.39999999999999991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B0-40BC-AACA-2E7853F09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8714560"/>
        <c:axId val="808714976"/>
      </c:scatterChart>
      <c:valAx>
        <c:axId val="808714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%-gGDP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8714976"/>
        <c:crosses val="autoZero"/>
        <c:crossBetween val="midCat"/>
      </c:valAx>
      <c:valAx>
        <c:axId val="808714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%-UE</a:t>
                </a:r>
              </a:p>
              <a:p>
                <a:pPr>
                  <a:defRPr/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87145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2</xdr:row>
      <xdr:rowOff>14287</xdr:rowOff>
    </xdr:from>
    <xdr:to>
      <xdr:col>12</xdr:col>
      <xdr:colOff>333375</xdr:colOff>
      <xdr:row>16</xdr:row>
      <xdr:rowOff>90487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89007CD-6BF6-49AE-A9B2-1959093427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647700</xdr:colOff>
      <xdr:row>1</xdr:row>
      <xdr:rowOff>74991</xdr:rowOff>
    </xdr:from>
    <xdr:to>
      <xdr:col>9</xdr:col>
      <xdr:colOff>736600</xdr:colOff>
      <xdr:row>8</xdr:row>
      <xdr:rowOff>43241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B5B8249-0288-9F95-C154-1B58E6025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1700" y="265491"/>
          <a:ext cx="1612900" cy="1301750"/>
        </a:xfrm>
        <a:prstGeom prst="rect">
          <a:avLst/>
        </a:prstGeom>
      </xdr:spPr>
    </xdr:pic>
    <xdr:clientData/>
  </xdr:twoCellAnchor>
  <xdr:twoCellAnchor editAs="oneCell">
    <xdr:from>
      <xdr:col>10</xdr:col>
      <xdr:colOff>240544</xdr:colOff>
      <xdr:row>0</xdr:row>
      <xdr:rowOff>180975</xdr:rowOff>
    </xdr:from>
    <xdr:to>
      <xdr:col>12</xdr:col>
      <xdr:colOff>329444</xdr:colOff>
      <xdr:row>7</xdr:row>
      <xdr:rowOff>149225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CE1B9C3-FBB4-821D-69A5-662813A27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60544" y="180975"/>
          <a:ext cx="1612900" cy="1301750"/>
        </a:xfrm>
        <a:prstGeom prst="rect">
          <a:avLst/>
        </a:prstGeom>
      </xdr:spPr>
    </xdr:pic>
    <xdr:clientData/>
  </xdr:twoCellAnchor>
  <xdr:twoCellAnchor>
    <xdr:from>
      <xdr:col>0</xdr:col>
      <xdr:colOff>228600</xdr:colOff>
      <xdr:row>10</xdr:row>
      <xdr:rowOff>109537</xdr:rowOff>
    </xdr:from>
    <xdr:to>
      <xdr:col>6</xdr:col>
      <xdr:colOff>228600</xdr:colOff>
      <xdr:row>24</xdr:row>
      <xdr:rowOff>185737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6954C2F8-889F-46A7-96C5-59FFFD8032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447675</xdr:colOff>
      <xdr:row>10</xdr:row>
      <xdr:rowOff>71437</xdr:rowOff>
    </xdr:from>
    <xdr:to>
      <xdr:col>12</xdr:col>
      <xdr:colOff>447675</xdr:colOff>
      <xdr:row>24</xdr:row>
      <xdr:rowOff>147637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D50F6BD4-F544-412E-AFC8-3402F361DE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11</xdr:row>
      <xdr:rowOff>80962</xdr:rowOff>
    </xdr:from>
    <xdr:to>
      <xdr:col>11</xdr:col>
      <xdr:colOff>371475</xdr:colOff>
      <xdr:row>25</xdr:row>
      <xdr:rowOff>157162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CD91B34-F01F-4691-A375-472C452EA4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20</xdr:row>
      <xdr:rowOff>80962</xdr:rowOff>
    </xdr:from>
    <xdr:to>
      <xdr:col>11</xdr:col>
      <xdr:colOff>333375</xdr:colOff>
      <xdr:row>34</xdr:row>
      <xdr:rowOff>157162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5701C29-543E-41D7-96EC-14B53B3B0F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C643-8833-4473-A16F-301501A5676F}">
  <dimension ref="A3:F14"/>
  <sheetViews>
    <sheetView workbookViewId="0">
      <selection activeCell="D5" sqref="D5:F10"/>
    </sheetView>
  </sheetViews>
  <sheetFormatPr baseColWidth="10" defaultRowHeight="15" x14ac:dyDescent="0.25"/>
  <sheetData>
    <row r="3" spans="1:6" x14ac:dyDescent="0.25">
      <c r="C3" t="s">
        <v>0</v>
      </c>
      <c r="D3" t="s">
        <v>1</v>
      </c>
    </row>
    <row r="4" spans="1:6" x14ac:dyDescent="0.25">
      <c r="A4" t="s">
        <v>8</v>
      </c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5" spans="1:6" x14ac:dyDescent="0.25">
      <c r="A5">
        <v>1</v>
      </c>
      <c r="B5">
        <v>2008</v>
      </c>
      <c r="C5">
        <v>9</v>
      </c>
      <c r="D5">
        <v>24</v>
      </c>
      <c r="E5">
        <f>C5*D5</f>
        <v>216</v>
      </c>
      <c r="F5">
        <f>C5^2</f>
        <v>81</v>
      </c>
    </row>
    <row r="6" spans="1:6" x14ac:dyDescent="0.25">
      <c r="A6">
        <f>A5+1</f>
        <v>2</v>
      </c>
      <c r="B6">
        <v>2009</v>
      </c>
      <c r="C6">
        <v>11</v>
      </c>
      <c r="D6">
        <v>33</v>
      </c>
      <c r="E6">
        <f t="shared" ref="E6:E10" si="0">C6*D6</f>
        <v>363</v>
      </c>
      <c r="F6">
        <f>C6^2</f>
        <v>121</v>
      </c>
    </row>
    <row r="7" spans="1:6" x14ac:dyDescent="0.25">
      <c r="A7">
        <f t="shared" ref="A7:A10" si="1">A6+1</f>
        <v>3</v>
      </c>
      <c r="B7">
        <v>2010</v>
      </c>
      <c r="C7">
        <v>5</v>
      </c>
      <c r="D7">
        <v>10</v>
      </c>
      <c r="E7">
        <f t="shared" si="0"/>
        <v>50</v>
      </c>
      <c r="F7">
        <f t="shared" ref="F7:F10" si="2">C7^2</f>
        <v>25</v>
      </c>
    </row>
    <row r="8" spans="1:6" x14ac:dyDescent="0.25">
      <c r="A8">
        <f t="shared" si="1"/>
        <v>4</v>
      </c>
      <c r="B8">
        <v>2011</v>
      </c>
      <c r="C8">
        <v>13</v>
      </c>
      <c r="D8">
        <v>29</v>
      </c>
      <c r="E8">
        <f t="shared" si="0"/>
        <v>377</v>
      </c>
      <c r="F8">
        <f t="shared" si="2"/>
        <v>169</v>
      </c>
    </row>
    <row r="9" spans="1:6" x14ac:dyDescent="0.25">
      <c r="A9">
        <f t="shared" si="1"/>
        <v>5</v>
      </c>
      <c r="B9">
        <v>2012</v>
      </c>
      <c r="C9">
        <v>20</v>
      </c>
      <c r="D9">
        <v>42</v>
      </c>
      <c r="E9">
        <f>C9*D9</f>
        <v>840</v>
      </c>
      <c r="F9">
        <f t="shared" si="2"/>
        <v>400</v>
      </c>
    </row>
    <row r="10" spans="1:6" x14ac:dyDescent="0.25">
      <c r="A10">
        <f t="shared" si="1"/>
        <v>6</v>
      </c>
      <c r="B10">
        <v>2013</v>
      </c>
      <c r="C10">
        <v>12</v>
      </c>
      <c r="D10">
        <v>24</v>
      </c>
      <c r="E10">
        <f t="shared" si="0"/>
        <v>288</v>
      </c>
      <c r="F10">
        <f t="shared" si="2"/>
        <v>144</v>
      </c>
    </row>
    <row r="11" spans="1:6" x14ac:dyDescent="0.25">
      <c r="B11" t="s">
        <v>7</v>
      </c>
      <c r="C11">
        <f>SUM(C5:C10)</f>
        <v>70</v>
      </c>
      <c r="D11">
        <f t="shared" ref="D11:F11" si="3">SUM(D5:D10)</f>
        <v>162</v>
      </c>
      <c r="E11">
        <f t="shared" si="3"/>
        <v>2134</v>
      </c>
      <c r="F11">
        <f t="shared" si="3"/>
        <v>940</v>
      </c>
    </row>
    <row r="12" spans="1:6" x14ac:dyDescent="0.25">
      <c r="B12" t="s">
        <v>10</v>
      </c>
      <c r="C12">
        <f>C11/A10</f>
        <v>11.666666666666666</v>
      </c>
      <c r="D12">
        <f>AVERAGE(D5:D10)</f>
        <v>27</v>
      </c>
    </row>
    <row r="13" spans="1:6" x14ac:dyDescent="0.25">
      <c r="B13" t="s">
        <v>9</v>
      </c>
      <c r="C13">
        <f>(A10*E11-C11*D11)/(A10*F11-C11^2)</f>
        <v>1.9783783783783784</v>
      </c>
      <c r="D13">
        <f>SLOPE(D5:D10,C5:C10)</f>
        <v>1.9783783783783782</v>
      </c>
    </row>
    <row r="14" spans="1:6" x14ac:dyDescent="0.25">
      <c r="B14" t="s">
        <v>11</v>
      </c>
      <c r="C14">
        <f>D12-C13*C12</f>
        <v>3.9189189189189193</v>
      </c>
      <c r="D14">
        <f>INTERCEPT(D5:D10,C5:C10)</f>
        <v>3.9189189189189229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E04A3-06C0-4064-AEFB-675EF078C8CF}">
  <dimension ref="B3:I10"/>
  <sheetViews>
    <sheetView workbookViewId="0">
      <selection activeCell="D10" sqref="D10"/>
    </sheetView>
  </sheetViews>
  <sheetFormatPr baseColWidth="10" defaultRowHeight="15" x14ac:dyDescent="0.25"/>
  <sheetData>
    <row r="3" spans="2:9" x14ac:dyDescent="0.25">
      <c r="B3" t="s">
        <v>3</v>
      </c>
      <c r="C3" t="s">
        <v>4</v>
      </c>
      <c r="E3" t="s">
        <v>3</v>
      </c>
      <c r="F3" t="s">
        <v>4</v>
      </c>
    </row>
    <row r="4" spans="2:9" x14ac:dyDescent="0.25">
      <c r="B4">
        <v>2</v>
      </c>
      <c r="C4">
        <v>8</v>
      </c>
      <c r="E4">
        <v>2</v>
      </c>
      <c r="F4">
        <v>24</v>
      </c>
    </row>
    <row r="5" spans="2:9" x14ac:dyDescent="0.25">
      <c r="B5">
        <f>B4+1</f>
        <v>3</v>
      </c>
      <c r="C5">
        <v>12</v>
      </c>
      <c r="E5">
        <f>E4+1</f>
        <v>3</v>
      </c>
      <c r="F5">
        <v>9</v>
      </c>
    </row>
    <row r="6" spans="2:9" x14ac:dyDescent="0.25">
      <c r="B6">
        <f t="shared" ref="B6:B9" si="0">B5+1</f>
        <v>4</v>
      </c>
      <c r="C6">
        <v>15</v>
      </c>
      <c r="E6">
        <f t="shared" ref="E6:E9" si="1">E5+1</f>
        <v>4</v>
      </c>
      <c r="F6">
        <v>18</v>
      </c>
    </row>
    <row r="7" spans="2:9" x14ac:dyDescent="0.25">
      <c r="B7">
        <f t="shared" si="0"/>
        <v>5</v>
      </c>
      <c r="C7">
        <v>16</v>
      </c>
      <c r="E7">
        <f t="shared" si="1"/>
        <v>5</v>
      </c>
      <c r="F7">
        <v>8</v>
      </c>
    </row>
    <row r="8" spans="2:9" x14ac:dyDescent="0.25">
      <c r="B8">
        <f t="shared" si="0"/>
        <v>6</v>
      </c>
      <c r="C8">
        <v>21</v>
      </c>
      <c r="E8">
        <f t="shared" si="1"/>
        <v>6</v>
      </c>
      <c r="F8">
        <v>19</v>
      </c>
    </row>
    <row r="9" spans="2:9" x14ac:dyDescent="0.25">
      <c r="B9">
        <f t="shared" si="0"/>
        <v>7</v>
      </c>
      <c r="C9">
        <v>22</v>
      </c>
      <c r="E9">
        <f t="shared" si="1"/>
        <v>7</v>
      </c>
      <c r="F9">
        <v>8</v>
      </c>
    </row>
    <row r="10" spans="2:9" x14ac:dyDescent="0.25">
      <c r="D10">
        <f>SQRT(0.9708)</f>
        <v>0.98529183494028816</v>
      </c>
      <c r="I10">
        <f>SQRT(0.2167)</f>
        <v>0.46551047249229527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95A35-CC14-4705-ADDF-CDF6F5ED5D5C}">
  <dimension ref="C4:H16"/>
  <sheetViews>
    <sheetView workbookViewId="0">
      <selection activeCell="C6" sqref="C6"/>
    </sheetView>
  </sheetViews>
  <sheetFormatPr baseColWidth="10" defaultRowHeight="15" x14ac:dyDescent="0.25"/>
  <cols>
    <col min="7" max="7" width="12.85546875" bestFit="1" customWidth="1"/>
  </cols>
  <sheetData>
    <row r="4" spans="3:8" x14ac:dyDescent="0.25">
      <c r="C4" t="s">
        <v>8</v>
      </c>
      <c r="D4" t="s">
        <v>3</v>
      </c>
      <c r="E4" t="s">
        <v>4</v>
      </c>
      <c r="F4" t="s">
        <v>12</v>
      </c>
      <c r="G4" t="s">
        <v>13</v>
      </c>
      <c r="H4" t="s">
        <v>14</v>
      </c>
    </row>
    <row r="5" spans="3:8" x14ac:dyDescent="0.25">
      <c r="C5">
        <v>1</v>
      </c>
      <c r="D5">
        <v>9</v>
      </c>
      <c r="E5">
        <v>24</v>
      </c>
      <c r="F5">
        <f>$D$13+$D$12*D5</f>
        <v>21.724324324324325</v>
      </c>
      <c r="G5">
        <f>(F5-$E$11)^2</f>
        <v>27.832753834915991</v>
      </c>
      <c r="H5">
        <f>(E5-$E$11)^2</f>
        <v>9</v>
      </c>
    </row>
    <row r="6" spans="3:8" x14ac:dyDescent="0.25">
      <c r="C6">
        <v>2</v>
      </c>
      <c r="D6">
        <v>11</v>
      </c>
      <c r="E6">
        <v>33</v>
      </c>
      <c r="F6">
        <f t="shared" ref="F6:F10" si="0">$D$13+$D$12*D6</f>
        <v>25.681081081081082</v>
      </c>
      <c r="G6">
        <f t="shared" ref="G6:G10" si="1">(F6-$E$11)^2</f>
        <v>1.739547114682247</v>
      </c>
      <c r="H6">
        <f t="shared" ref="H6:H10" si="2">(E6-$E$11)^2</f>
        <v>36</v>
      </c>
    </row>
    <row r="7" spans="3:8" x14ac:dyDescent="0.25">
      <c r="C7">
        <v>3</v>
      </c>
      <c r="D7">
        <v>5</v>
      </c>
      <c r="E7">
        <v>10</v>
      </c>
      <c r="F7">
        <f t="shared" si="0"/>
        <v>13.810810810810814</v>
      </c>
      <c r="G7">
        <f t="shared" si="1"/>
        <v>173.9547114682249</v>
      </c>
      <c r="H7">
        <f t="shared" si="2"/>
        <v>289</v>
      </c>
    </row>
    <row r="8" spans="3:8" x14ac:dyDescent="0.25">
      <c r="C8">
        <v>4</v>
      </c>
      <c r="D8">
        <v>13</v>
      </c>
      <c r="E8">
        <v>29</v>
      </c>
      <c r="F8">
        <f t="shared" si="0"/>
        <v>29.637837837837839</v>
      </c>
      <c r="G8">
        <f t="shared" si="1"/>
        <v>6.9581884587290075</v>
      </c>
      <c r="H8">
        <f t="shared" si="2"/>
        <v>4</v>
      </c>
    </row>
    <row r="9" spans="3:8" x14ac:dyDescent="0.25">
      <c r="C9">
        <v>5</v>
      </c>
      <c r="D9">
        <v>20</v>
      </c>
      <c r="E9">
        <v>42</v>
      </c>
      <c r="F9">
        <f>$D$13+$D$12*D9</f>
        <v>43.486486486486484</v>
      </c>
      <c r="G9">
        <f t="shared" si="1"/>
        <v>271.80423666910144</v>
      </c>
      <c r="H9">
        <f t="shared" si="2"/>
        <v>225</v>
      </c>
    </row>
    <row r="10" spans="3:8" x14ac:dyDescent="0.25">
      <c r="C10">
        <v>6</v>
      </c>
      <c r="D10">
        <v>12</v>
      </c>
      <c r="E10">
        <v>24</v>
      </c>
      <c r="F10">
        <f t="shared" si="0"/>
        <v>27.659459459459459</v>
      </c>
      <c r="G10">
        <f t="shared" si="1"/>
        <v>0.43488677867056175</v>
      </c>
      <c r="H10">
        <f t="shared" si="2"/>
        <v>9</v>
      </c>
    </row>
    <row r="11" spans="3:8" x14ac:dyDescent="0.25">
      <c r="D11" t="s">
        <v>15</v>
      </c>
      <c r="E11">
        <f>AVERAGE(E5:E10)</f>
        <v>27</v>
      </c>
      <c r="F11" t="s">
        <v>16</v>
      </c>
      <c r="G11">
        <f>SUM(G5:G10)</f>
        <v>482.72432432432413</v>
      </c>
      <c r="H11">
        <f>SUM(H5:H10)</f>
        <v>572</v>
      </c>
    </row>
    <row r="12" spans="3:8" x14ac:dyDescent="0.25">
      <c r="C12" t="s">
        <v>9</v>
      </c>
      <c r="D12">
        <f>SLOPE(E5:E10,D5:D10)</f>
        <v>1.9783783783783782</v>
      </c>
    </row>
    <row r="13" spans="3:8" x14ac:dyDescent="0.25">
      <c r="C13" t="s">
        <v>11</v>
      </c>
      <c r="D13">
        <f>INTERCEPT(E5:E10,D5:D10)</f>
        <v>3.9189189189189229</v>
      </c>
    </row>
    <row r="14" spans="3:8" x14ac:dyDescent="0.25">
      <c r="C14" t="s">
        <v>17</v>
      </c>
      <c r="D14">
        <f>G11/H11</f>
        <v>0.84392364392364361</v>
      </c>
    </row>
    <row r="15" spans="3:8" x14ac:dyDescent="0.25">
      <c r="C15" t="s">
        <v>17</v>
      </c>
      <c r="D15">
        <f>RSQ(E5:E10,D5:D10)</f>
        <v>0.84392364392364394</v>
      </c>
    </row>
    <row r="16" spans="3:8" x14ac:dyDescent="0.25">
      <c r="C16" t="s">
        <v>18</v>
      </c>
      <c r="D16">
        <f>SQRT(D15)</f>
        <v>0.918653168461114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4B23-F564-4D6C-B7FF-3613CF42B867}">
  <dimension ref="B2:E48"/>
  <sheetViews>
    <sheetView tabSelected="1" topLeftCell="A20" workbookViewId="0">
      <selection activeCell="G40" sqref="G40"/>
    </sheetView>
  </sheetViews>
  <sheetFormatPr baseColWidth="10" defaultRowHeight="15" x14ac:dyDescent="0.25"/>
  <sheetData>
    <row r="2" spans="2:5" x14ac:dyDescent="0.25">
      <c r="C2" t="s">
        <v>19</v>
      </c>
      <c r="D2" t="s">
        <v>21</v>
      </c>
      <c r="E2" t="s">
        <v>20</v>
      </c>
    </row>
    <row r="3" spans="2:5" x14ac:dyDescent="0.25">
      <c r="B3">
        <v>1980</v>
      </c>
      <c r="C3">
        <v>1.3</v>
      </c>
      <c r="E3">
        <v>3.4</v>
      </c>
    </row>
    <row r="4" spans="2:5" x14ac:dyDescent="0.25">
      <c r="B4">
        <f>B3+1</f>
        <v>1981</v>
      </c>
      <c r="C4">
        <v>0.1</v>
      </c>
      <c r="D4">
        <f>E4-E3</f>
        <v>1.4</v>
      </c>
      <c r="E4">
        <v>4.8</v>
      </c>
    </row>
    <row r="5" spans="2:5" x14ac:dyDescent="0.25">
      <c r="B5">
        <f t="shared" ref="B5:B48" si="0">B4+1</f>
        <v>1982</v>
      </c>
      <c r="C5">
        <v>-0.8</v>
      </c>
      <c r="D5">
        <f t="shared" ref="D5:D48" si="1">E5-E4</f>
        <v>1.9000000000000004</v>
      </c>
      <c r="E5">
        <v>6.7</v>
      </c>
    </row>
    <row r="6" spans="2:5" x14ac:dyDescent="0.25">
      <c r="B6">
        <f t="shared" si="0"/>
        <v>1983</v>
      </c>
      <c r="C6">
        <v>1.6</v>
      </c>
      <c r="D6">
        <f t="shared" si="1"/>
        <v>1.3999999999999995</v>
      </c>
      <c r="E6">
        <v>8.1</v>
      </c>
    </row>
    <row r="7" spans="2:5" x14ac:dyDescent="0.25">
      <c r="B7">
        <f t="shared" si="0"/>
        <v>1984</v>
      </c>
      <c r="C7">
        <v>2.8</v>
      </c>
      <c r="D7">
        <f t="shared" si="1"/>
        <v>0</v>
      </c>
      <c r="E7">
        <v>8.1</v>
      </c>
    </row>
    <row r="8" spans="2:5" x14ac:dyDescent="0.25">
      <c r="B8">
        <f t="shared" si="0"/>
        <v>1985</v>
      </c>
      <c r="C8">
        <v>2.2000000000000002</v>
      </c>
      <c r="D8">
        <f t="shared" si="1"/>
        <v>0</v>
      </c>
      <c r="E8">
        <v>8.1</v>
      </c>
    </row>
    <row r="9" spans="2:5" x14ac:dyDescent="0.25">
      <c r="B9">
        <f t="shared" si="0"/>
        <v>1986</v>
      </c>
      <c r="C9">
        <v>2.4</v>
      </c>
      <c r="D9">
        <f t="shared" si="1"/>
        <v>-0.29999999999999982</v>
      </c>
      <c r="E9">
        <v>7.8</v>
      </c>
    </row>
    <row r="10" spans="2:5" x14ac:dyDescent="0.25">
      <c r="B10">
        <f t="shared" si="0"/>
        <v>1987</v>
      </c>
      <c r="C10">
        <v>1.5</v>
      </c>
      <c r="D10">
        <f t="shared" si="1"/>
        <v>0</v>
      </c>
      <c r="E10">
        <v>7.8</v>
      </c>
    </row>
    <row r="11" spans="2:5" x14ac:dyDescent="0.25">
      <c r="B11">
        <f t="shared" si="0"/>
        <v>1988</v>
      </c>
      <c r="C11">
        <v>3.7</v>
      </c>
      <c r="D11">
        <f t="shared" si="1"/>
        <v>-9.9999999999999645E-2</v>
      </c>
      <c r="E11">
        <v>7.7</v>
      </c>
    </row>
    <row r="12" spans="2:5" x14ac:dyDescent="0.25">
      <c r="B12">
        <f t="shared" si="0"/>
        <v>1989</v>
      </c>
      <c r="C12">
        <v>3.9</v>
      </c>
      <c r="D12">
        <f t="shared" si="1"/>
        <v>-0.90000000000000036</v>
      </c>
      <c r="E12">
        <v>6.8</v>
      </c>
    </row>
    <row r="13" spans="2:5" x14ac:dyDescent="0.25">
      <c r="B13">
        <f t="shared" si="0"/>
        <v>1990</v>
      </c>
      <c r="C13">
        <v>5.7</v>
      </c>
      <c r="D13">
        <f t="shared" si="1"/>
        <v>-0.59999999999999964</v>
      </c>
      <c r="E13">
        <v>6.2</v>
      </c>
    </row>
    <row r="14" spans="2:5" x14ac:dyDescent="0.25">
      <c r="B14">
        <f t="shared" si="0"/>
        <v>1991</v>
      </c>
      <c r="C14">
        <v>5</v>
      </c>
      <c r="D14">
        <f t="shared" si="1"/>
        <v>-0.70000000000000018</v>
      </c>
      <c r="E14">
        <v>5.5</v>
      </c>
    </row>
    <row r="15" spans="2:5" x14ac:dyDescent="0.25">
      <c r="B15">
        <f t="shared" si="0"/>
        <v>1992</v>
      </c>
      <c r="C15">
        <v>2</v>
      </c>
      <c r="D15">
        <f t="shared" si="1"/>
        <v>1.0999999999999996</v>
      </c>
      <c r="E15">
        <v>6.6</v>
      </c>
    </row>
    <row r="16" spans="2:5" x14ac:dyDescent="0.25">
      <c r="B16">
        <f t="shared" si="0"/>
        <v>1993</v>
      </c>
      <c r="C16">
        <v>-1</v>
      </c>
      <c r="D16">
        <f t="shared" si="1"/>
        <v>1.2000000000000002</v>
      </c>
      <c r="E16">
        <v>7.8</v>
      </c>
    </row>
    <row r="17" spans="2:5" x14ac:dyDescent="0.25">
      <c r="B17">
        <f t="shared" si="0"/>
        <v>1994</v>
      </c>
      <c r="C17">
        <v>2.6</v>
      </c>
      <c r="D17">
        <f t="shared" si="1"/>
        <v>0.60000000000000053</v>
      </c>
      <c r="E17">
        <v>8.4</v>
      </c>
    </row>
    <row r="18" spans="2:5" x14ac:dyDescent="0.25">
      <c r="B18">
        <f t="shared" si="0"/>
        <v>1995</v>
      </c>
      <c r="C18">
        <v>1.5</v>
      </c>
      <c r="D18">
        <f t="shared" si="1"/>
        <v>-0.20000000000000107</v>
      </c>
      <c r="E18">
        <v>8.1999999999999993</v>
      </c>
    </row>
    <row r="19" spans="2:5" x14ac:dyDescent="0.25">
      <c r="B19">
        <f t="shared" si="0"/>
        <v>1996</v>
      </c>
      <c r="C19">
        <v>1</v>
      </c>
      <c r="D19">
        <f t="shared" si="1"/>
        <v>0.70000000000000107</v>
      </c>
      <c r="E19">
        <v>8.9</v>
      </c>
    </row>
    <row r="20" spans="2:5" x14ac:dyDescent="0.25">
      <c r="B20">
        <f t="shared" si="0"/>
        <v>1997</v>
      </c>
      <c r="C20">
        <v>1.9</v>
      </c>
      <c r="D20">
        <f t="shared" si="1"/>
        <v>0.79999999999999893</v>
      </c>
      <c r="E20">
        <v>9.6999999999999993</v>
      </c>
    </row>
    <row r="21" spans="2:5" x14ac:dyDescent="0.25">
      <c r="B21">
        <f t="shared" si="0"/>
        <v>1998</v>
      </c>
      <c r="C21">
        <v>2.1</v>
      </c>
      <c r="D21">
        <f t="shared" si="1"/>
        <v>-0.29999999999999893</v>
      </c>
      <c r="E21">
        <v>9.4</v>
      </c>
    </row>
    <row r="22" spans="2:5" x14ac:dyDescent="0.25">
      <c r="B22">
        <f t="shared" si="0"/>
        <v>1999</v>
      </c>
      <c r="C22">
        <v>2.1</v>
      </c>
      <c r="D22">
        <f t="shared" si="1"/>
        <v>-0.80000000000000071</v>
      </c>
      <c r="E22">
        <v>8.6</v>
      </c>
    </row>
    <row r="23" spans="2:5" x14ac:dyDescent="0.25">
      <c r="B23">
        <f t="shared" si="0"/>
        <v>2000</v>
      </c>
      <c r="C23">
        <v>2.9</v>
      </c>
      <c r="D23">
        <f t="shared" si="1"/>
        <v>-0.59999999999999964</v>
      </c>
      <c r="E23">
        <v>8</v>
      </c>
    </row>
    <row r="24" spans="2:5" x14ac:dyDescent="0.25">
      <c r="B24">
        <f t="shared" si="0"/>
        <v>2001</v>
      </c>
      <c r="C24">
        <v>1.6</v>
      </c>
      <c r="D24">
        <f t="shared" si="1"/>
        <v>-0.20000000000000018</v>
      </c>
      <c r="E24">
        <v>7.8</v>
      </c>
    </row>
    <row r="25" spans="2:5" x14ac:dyDescent="0.25">
      <c r="B25">
        <f t="shared" si="0"/>
        <v>2002</v>
      </c>
      <c r="C25">
        <v>-0.2</v>
      </c>
      <c r="D25">
        <f t="shared" si="1"/>
        <v>0.79999999999999982</v>
      </c>
      <c r="E25">
        <v>8.6</v>
      </c>
    </row>
    <row r="26" spans="2:5" x14ac:dyDescent="0.25">
      <c r="B26">
        <f t="shared" si="0"/>
        <v>2003</v>
      </c>
      <c r="C26">
        <v>-0.5</v>
      </c>
      <c r="D26">
        <f t="shared" si="1"/>
        <v>1.0999999999999996</v>
      </c>
      <c r="E26">
        <v>9.6999999999999993</v>
      </c>
    </row>
    <row r="27" spans="2:5" x14ac:dyDescent="0.25">
      <c r="B27">
        <f t="shared" si="0"/>
        <v>2004</v>
      </c>
      <c r="C27">
        <v>1.2</v>
      </c>
      <c r="D27">
        <f t="shared" si="1"/>
        <v>0.60000000000000142</v>
      </c>
      <c r="E27">
        <v>10.3</v>
      </c>
    </row>
    <row r="28" spans="2:5" x14ac:dyDescent="0.25">
      <c r="B28">
        <f t="shared" si="0"/>
        <v>2005</v>
      </c>
      <c r="C28">
        <v>0.9</v>
      </c>
      <c r="D28">
        <f t="shared" si="1"/>
        <v>0.69999999999999929</v>
      </c>
      <c r="E28">
        <v>11</v>
      </c>
    </row>
    <row r="29" spans="2:5" x14ac:dyDescent="0.25">
      <c r="B29">
        <f t="shared" si="0"/>
        <v>2006</v>
      </c>
      <c r="C29">
        <v>3.9</v>
      </c>
      <c r="D29">
        <f t="shared" si="1"/>
        <v>-1</v>
      </c>
      <c r="E29">
        <v>10</v>
      </c>
    </row>
    <row r="30" spans="2:5" x14ac:dyDescent="0.25">
      <c r="B30">
        <f t="shared" si="0"/>
        <v>2007</v>
      </c>
      <c r="C30">
        <v>2.9</v>
      </c>
      <c r="D30">
        <f t="shared" si="1"/>
        <v>-1.5</v>
      </c>
      <c r="E30">
        <v>8.5</v>
      </c>
    </row>
    <row r="31" spans="2:5" x14ac:dyDescent="0.25">
      <c r="B31">
        <f t="shared" si="0"/>
        <v>2008</v>
      </c>
      <c r="C31">
        <v>0.9</v>
      </c>
      <c r="D31">
        <f t="shared" si="1"/>
        <v>-1.0999999999999996</v>
      </c>
      <c r="E31">
        <v>7.4</v>
      </c>
    </row>
    <row r="32" spans="2:5" x14ac:dyDescent="0.25">
      <c r="B32">
        <f t="shared" si="0"/>
        <v>2009</v>
      </c>
      <c r="C32">
        <v>-5.5</v>
      </c>
      <c r="D32">
        <f t="shared" si="1"/>
        <v>-0.10000000000000053</v>
      </c>
      <c r="E32">
        <v>7.3</v>
      </c>
    </row>
    <row r="33" spans="2:5" x14ac:dyDescent="0.25">
      <c r="B33">
        <f t="shared" si="0"/>
        <v>2010</v>
      </c>
      <c r="C33">
        <v>4.0999999999999996</v>
      </c>
      <c r="D33">
        <f t="shared" si="1"/>
        <v>-0.70000000000000018</v>
      </c>
      <c r="E33">
        <v>6.6</v>
      </c>
    </row>
    <row r="34" spans="2:5" x14ac:dyDescent="0.25">
      <c r="B34">
        <f t="shared" si="0"/>
        <v>2011</v>
      </c>
      <c r="C34">
        <v>3.8</v>
      </c>
      <c r="D34">
        <f t="shared" si="1"/>
        <v>-1.0999999999999996</v>
      </c>
      <c r="E34">
        <v>5.5</v>
      </c>
    </row>
    <row r="35" spans="2:5" x14ac:dyDescent="0.25">
      <c r="B35">
        <f t="shared" si="0"/>
        <v>2012</v>
      </c>
      <c r="C35">
        <v>0.5</v>
      </c>
      <c r="D35">
        <f t="shared" si="1"/>
        <v>-0.40000000000000036</v>
      </c>
      <c r="E35">
        <v>5.0999999999999996</v>
      </c>
    </row>
    <row r="36" spans="2:5" x14ac:dyDescent="0.25">
      <c r="B36">
        <f t="shared" si="0"/>
        <v>2013</v>
      </c>
      <c r="C36">
        <v>0.5</v>
      </c>
      <c r="D36">
        <f t="shared" si="1"/>
        <v>-0.19999999999999929</v>
      </c>
      <c r="E36">
        <v>4.9000000000000004</v>
      </c>
    </row>
    <row r="37" spans="2:5" x14ac:dyDescent="0.25">
      <c r="B37">
        <f t="shared" si="0"/>
        <v>2014</v>
      </c>
      <c r="C37">
        <v>2.2000000000000002</v>
      </c>
      <c r="D37">
        <f t="shared" si="1"/>
        <v>-0.20000000000000018</v>
      </c>
      <c r="E37">
        <v>4.7</v>
      </c>
    </row>
    <row r="38" spans="2:5" x14ac:dyDescent="0.25">
      <c r="B38">
        <f t="shared" si="0"/>
        <v>2015</v>
      </c>
      <c r="C38">
        <v>1.8</v>
      </c>
      <c r="D38">
        <f t="shared" si="1"/>
        <v>-0.29999999999999982</v>
      </c>
      <c r="E38">
        <v>4.4000000000000004</v>
      </c>
    </row>
    <row r="39" spans="2:5" x14ac:dyDescent="0.25">
      <c r="B39">
        <f t="shared" si="0"/>
        <v>2016</v>
      </c>
      <c r="C39">
        <v>2.2999999999999998</v>
      </c>
      <c r="D39">
        <f t="shared" si="1"/>
        <v>-0.50000000000000044</v>
      </c>
      <c r="E39">
        <v>3.9</v>
      </c>
    </row>
    <row r="40" spans="2:5" x14ac:dyDescent="0.25">
      <c r="B40">
        <f t="shared" si="0"/>
        <v>2017</v>
      </c>
      <c r="C40">
        <v>2.9</v>
      </c>
      <c r="D40">
        <f t="shared" si="1"/>
        <v>-0.39999999999999991</v>
      </c>
      <c r="E40">
        <v>3.5</v>
      </c>
    </row>
    <row r="41" spans="2:5" x14ac:dyDescent="0.25">
      <c r="B41">
        <f t="shared" si="0"/>
        <v>2018</v>
      </c>
      <c r="C41">
        <v>1.2</v>
      </c>
      <c r="D41">
        <f t="shared" si="1"/>
        <v>-0.29999999999999982</v>
      </c>
      <c r="E41">
        <v>3.2</v>
      </c>
    </row>
    <row r="42" spans="2:5" x14ac:dyDescent="0.25">
      <c r="B42">
        <f t="shared" si="0"/>
        <v>2019</v>
      </c>
      <c r="C42">
        <v>1.1000000000000001</v>
      </c>
      <c r="D42">
        <f t="shared" si="1"/>
        <v>-0.20000000000000018</v>
      </c>
      <c r="E42">
        <v>3</v>
      </c>
    </row>
    <row r="43" spans="2:5" x14ac:dyDescent="0.25">
      <c r="B43">
        <f t="shared" si="0"/>
        <v>2020</v>
      </c>
      <c r="C43">
        <v>-4</v>
      </c>
      <c r="D43">
        <f t="shared" si="1"/>
        <v>0.60000000000000009</v>
      </c>
      <c r="E43">
        <v>3.6</v>
      </c>
    </row>
    <row r="44" spans="2:5" x14ac:dyDescent="0.25">
      <c r="B44">
        <f t="shared" si="0"/>
        <v>2021</v>
      </c>
      <c r="C44">
        <v>4</v>
      </c>
      <c r="D44">
        <f t="shared" si="1"/>
        <v>0</v>
      </c>
      <c r="E44">
        <v>3.6</v>
      </c>
    </row>
    <row r="45" spans="2:5" x14ac:dyDescent="0.25">
      <c r="B45">
        <f t="shared" si="0"/>
        <v>2022</v>
      </c>
      <c r="C45">
        <v>1.9</v>
      </c>
      <c r="D45">
        <f t="shared" si="1"/>
        <v>-0.5</v>
      </c>
      <c r="E45">
        <v>3.1</v>
      </c>
    </row>
    <row r="46" spans="2:5" x14ac:dyDescent="0.25">
      <c r="B46">
        <f t="shared" si="0"/>
        <v>2023</v>
      </c>
      <c r="C46">
        <v>-1</v>
      </c>
      <c r="D46">
        <f t="shared" si="1"/>
        <v>0</v>
      </c>
      <c r="E46">
        <v>3.1</v>
      </c>
    </row>
    <row r="47" spans="2:5" x14ac:dyDescent="0.25">
      <c r="B47">
        <f t="shared" si="0"/>
        <v>2024</v>
      </c>
      <c r="C47">
        <v>0</v>
      </c>
      <c r="D47">
        <f t="shared" si="1"/>
        <v>0.29999999999999982</v>
      </c>
      <c r="E47">
        <v>3.4</v>
      </c>
    </row>
    <row r="48" spans="2:5" x14ac:dyDescent="0.25">
      <c r="B48">
        <f t="shared" si="0"/>
        <v>2025</v>
      </c>
      <c r="C48">
        <v>0.2</v>
      </c>
      <c r="D48">
        <f t="shared" si="1"/>
        <v>0.39999999999999991</v>
      </c>
      <c r="E48">
        <v>3.8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LinearRegression</vt:lpstr>
      <vt:lpstr>Examples R</vt:lpstr>
      <vt:lpstr>R_R^2</vt:lpstr>
      <vt:lpstr>Germany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Köster, Bernhard Johannes</dc:creator>
  <cp:lastModifiedBy>Köster, Bernhard Johannes</cp:lastModifiedBy>
  <dcterms:created xsi:type="dcterms:W3CDTF">2026-10-13T14:20:22Z</dcterms:created>
  <dcterms:modified xsi:type="dcterms:W3CDTF">2026-10-13T15:35:41Z</dcterms:modified>
</cp:coreProperties>
</file>